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Αυτό_το_βιβλίο_εργασίας" defaultThemeVersion="124226"/>
  <bookViews>
    <workbookView xWindow="240" yWindow="105" windowWidth="14805" windowHeight="8010" firstSheet="1" activeTab="4"/>
  </bookViews>
  <sheets>
    <sheet name="theory" sheetId="10" r:id="rId1"/>
    <sheet name="Call option" sheetId="1" r:id="rId2"/>
    <sheet name="Call option smart buy" sheetId="4" r:id="rId3"/>
    <sheet name="Put option" sheetId="5" r:id="rId4"/>
    <sheet name="Put option smart buy" sheetId="6" r:id="rId5"/>
  </sheets>
  <calcPr calcId="145621"/>
</workbook>
</file>

<file path=xl/calcChain.xml><?xml version="1.0" encoding="utf-8"?>
<calcChain xmlns="http://schemas.openxmlformats.org/spreadsheetml/2006/main">
  <c r="B15" i="1" l="1"/>
  <c r="B9" i="6" l="1"/>
  <c r="B7" i="6"/>
  <c r="B17" i="5"/>
  <c r="C15" i="1"/>
  <c r="B25" i="1"/>
  <c r="C25" i="1" s="1"/>
  <c r="F4" i="1" l="1"/>
  <c r="F24" i="1"/>
  <c r="G24" i="1" s="1"/>
  <c r="G23" i="1"/>
  <c r="F23" i="1"/>
  <c r="H23" i="1" s="1"/>
  <c r="F22" i="1"/>
  <c r="G22" i="1" s="1"/>
  <c r="G21" i="1"/>
  <c r="F21" i="1"/>
  <c r="H21" i="1" s="1"/>
  <c r="F20" i="1"/>
  <c r="G20" i="1" s="1"/>
  <c r="G19" i="1"/>
  <c r="F19" i="1"/>
  <c r="H19" i="1" s="1"/>
  <c r="F18" i="1"/>
  <c r="G18" i="1" s="1"/>
  <c r="G17" i="1"/>
  <c r="F17" i="1"/>
  <c r="H17" i="1" s="1"/>
  <c r="F16" i="1"/>
  <c r="G16" i="1" s="1"/>
  <c r="G15" i="1"/>
  <c r="F15" i="1"/>
  <c r="H15" i="1" s="1"/>
  <c r="F14" i="1"/>
  <c r="G14" i="1" s="1"/>
  <c r="G13" i="1"/>
  <c r="F13" i="1"/>
  <c r="H13" i="1" s="1"/>
  <c r="F12" i="1"/>
  <c r="G12" i="1" s="1"/>
  <c r="G11" i="1"/>
  <c r="F11" i="1"/>
  <c r="H11" i="1" s="1"/>
  <c r="F10" i="1"/>
  <c r="G10" i="1" s="1"/>
  <c r="G9" i="1"/>
  <c r="F9" i="1"/>
  <c r="H9" i="1" s="1"/>
  <c r="F8" i="1"/>
  <c r="G8" i="1" s="1"/>
  <c r="G7" i="1"/>
  <c r="F7" i="1"/>
  <c r="H7" i="1" s="1"/>
  <c r="F6" i="1"/>
  <c r="G6" i="1" s="1"/>
  <c r="G5" i="1"/>
  <c r="F5" i="1"/>
  <c r="H5" i="1" s="1"/>
  <c r="G4" i="1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4" i="6"/>
  <c r="B10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B22" i="5"/>
  <c r="C22" i="5" s="1"/>
  <c r="B23" i="5"/>
  <c r="C23" i="5" s="1"/>
  <c r="B14" i="5"/>
  <c r="B15" i="5"/>
  <c r="B24" i="5"/>
  <c r="C24" i="5" s="1"/>
  <c r="B16" i="5"/>
  <c r="C16" i="5" s="1"/>
  <c r="C14" i="5"/>
  <c r="C15" i="5"/>
  <c r="C17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B10" i="5"/>
  <c r="F9" i="5"/>
  <c r="F8" i="5"/>
  <c r="F7" i="5"/>
  <c r="F6" i="5"/>
  <c r="F5" i="5"/>
  <c r="F4" i="5"/>
  <c r="H4" i="1" l="1"/>
  <c r="H6" i="1"/>
  <c r="H8" i="1"/>
  <c r="H10" i="1"/>
  <c r="H12" i="1"/>
  <c r="H14" i="1"/>
  <c r="H16" i="1"/>
  <c r="H18" i="1"/>
  <c r="H20" i="1"/>
  <c r="H22" i="1"/>
  <c r="H24" i="1"/>
  <c r="B23" i="6"/>
  <c r="C23" i="6" s="1"/>
  <c r="B15" i="6"/>
  <c r="C15" i="6" s="1"/>
  <c r="B22" i="6"/>
  <c r="C22" i="6" s="1"/>
  <c r="B24" i="6"/>
  <c r="C24" i="6" s="1"/>
  <c r="B14" i="6"/>
  <c r="C14" i="6" s="1"/>
  <c r="B16" i="6"/>
  <c r="B25" i="5"/>
  <c r="C25" i="5" s="1"/>
  <c r="F21" i="4"/>
  <c r="G21" i="4" s="1"/>
  <c r="F22" i="4"/>
  <c r="G22" i="4" s="1"/>
  <c r="F23" i="4"/>
  <c r="G23" i="4" s="1"/>
  <c r="F24" i="4"/>
  <c r="G24" i="4" s="1"/>
  <c r="F4" i="4"/>
  <c r="G4" i="4" s="1"/>
  <c r="F5" i="4"/>
  <c r="H5" i="4" s="1"/>
  <c r="F6" i="4"/>
  <c r="H6" i="4" s="1"/>
  <c r="F7" i="4"/>
  <c r="H7" i="4" s="1"/>
  <c r="F8" i="4"/>
  <c r="H8" i="4" s="1"/>
  <c r="F9" i="4"/>
  <c r="H9" i="4" s="1"/>
  <c r="F10" i="4"/>
  <c r="H10" i="4" s="1"/>
  <c r="F11" i="4"/>
  <c r="H11" i="4" s="1"/>
  <c r="F20" i="4"/>
  <c r="H20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B10" i="4"/>
  <c r="B9" i="4"/>
  <c r="B7" i="4"/>
  <c r="C25" i="4"/>
  <c r="B24" i="1"/>
  <c r="C23" i="1" s="1"/>
  <c r="B22" i="1"/>
  <c r="C24" i="1" s="1"/>
  <c r="B23" i="1"/>
  <c r="C22" i="1" s="1"/>
  <c r="B16" i="1"/>
  <c r="C16" i="1" s="1"/>
  <c r="B14" i="1"/>
  <c r="C14" i="1" s="1"/>
  <c r="B14" i="4" l="1"/>
  <c r="B16" i="4"/>
  <c r="C16" i="4" s="1"/>
  <c r="G19" i="4"/>
  <c r="G17" i="4"/>
  <c r="G15" i="4"/>
  <c r="G13" i="4"/>
  <c r="G11" i="4"/>
  <c r="G9" i="4"/>
  <c r="G7" i="4"/>
  <c r="G5" i="4"/>
  <c r="H4" i="4"/>
  <c r="H23" i="4"/>
  <c r="H21" i="4"/>
  <c r="G20" i="4"/>
  <c r="G18" i="4"/>
  <c r="G16" i="4"/>
  <c r="G14" i="4"/>
  <c r="G12" i="4"/>
  <c r="G10" i="4"/>
  <c r="G8" i="4"/>
  <c r="G6" i="4"/>
  <c r="H24" i="4"/>
  <c r="H22" i="4"/>
  <c r="B17" i="6"/>
  <c r="C17" i="6" s="1"/>
  <c r="C16" i="6"/>
  <c r="B25" i="6"/>
  <c r="C25" i="6" s="1"/>
  <c r="B24" i="4"/>
  <c r="C23" i="4" s="1"/>
  <c r="B22" i="4"/>
  <c r="B23" i="4"/>
  <c r="C22" i="4" s="1"/>
  <c r="B17" i="1"/>
  <c r="C17" i="1" s="1"/>
  <c r="B15" i="4" l="1"/>
  <c r="C15" i="4" s="1"/>
  <c r="C14" i="4"/>
  <c r="B25" i="4"/>
  <c r="C24" i="4" s="1"/>
  <c r="B17" i="4" l="1"/>
  <c r="C17" i="4" s="1"/>
</calcChain>
</file>

<file path=xl/comments1.xml><?xml version="1.0" encoding="utf-8"?>
<comments xmlns="http://schemas.openxmlformats.org/spreadsheetml/2006/main">
  <authors>
    <author>Συντάκτης</author>
  </authors>
  <commentList>
    <comment ref="B14" authorId="0">
      <text>
        <r>
          <rPr>
            <sz val="9"/>
            <color indexed="81"/>
            <rFont val="Tahoma"/>
            <family val="2"/>
            <charset val="161"/>
          </rPr>
          <t>strike:purchase price of f.curr @ settlement</t>
        </r>
      </text>
    </comment>
    <comment ref="B15" authorId="0">
      <text>
        <r>
          <rPr>
            <sz val="9"/>
            <color indexed="81"/>
            <rFont val="Tahoma"/>
            <family val="2"/>
            <charset val="161"/>
          </rPr>
          <t>F.spot :selling price of f.curr @ settlement</t>
        </r>
      </text>
    </comment>
    <comment ref="B16" authorId="0">
      <text>
        <r>
          <rPr>
            <sz val="9"/>
            <color indexed="81"/>
            <rFont val="Tahoma"/>
            <family val="2"/>
            <charset val="161"/>
          </rPr>
          <t>Premium paid at home currency for f.curr purchase @purchase date</t>
        </r>
      </text>
    </comment>
    <comment ref="B22" authorId="0">
      <text>
        <r>
          <rPr>
            <sz val="9"/>
            <color indexed="81"/>
            <rFont val="Tahoma"/>
            <family val="2"/>
            <charset val="161"/>
          </rPr>
          <t>F.spot :purchasing price of f.curr @ settlement</t>
        </r>
      </text>
    </comment>
    <comment ref="B23" authorId="0">
      <text>
        <r>
          <rPr>
            <sz val="9"/>
            <color indexed="81"/>
            <rFont val="Tahoma"/>
            <family val="2"/>
            <charset val="161"/>
          </rPr>
          <t>strike:selling price of f.curr @ settlement</t>
        </r>
      </text>
    </comment>
    <comment ref="B24" authorId="0">
      <text>
        <r>
          <rPr>
            <sz val="9"/>
            <color indexed="81"/>
            <rFont val="Tahoma"/>
            <family val="2"/>
            <charset val="161"/>
          </rPr>
          <t>Premium received at home currency for f.curr purchase  at date of purchase</t>
        </r>
      </text>
    </comment>
  </commentList>
</comments>
</file>

<file path=xl/comments2.xml><?xml version="1.0" encoding="utf-8"?>
<comments xmlns="http://schemas.openxmlformats.org/spreadsheetml/2006/main">
  <authors>
    <author>Συντάκτης</author>
  </authors>
  <commentList>
    <comment ref="B14" authorId="0">
      <text>
        <r>
          <rPr>
            <sz val="9"/>
            <color indexed="81"/>
            <rFont val="Tahoma"/>
            <family val="2"/>
            <charset val="161"/>
          </rPr>
          <t>F.spot :purchasing price of f.curr @ settlement</t>
        </r>
      </text>
    </comment>
    <comment ref="B15" authorId="0">
      <text>
        <r>
          <rPr>
            <sz val="9"/>
            <color indexed="81"/>
            <rFont val="Tahoma"/>
            <family val="2"/>
            <charset val="161"/>
          </rPr>
          <t>strike:selling price of f.curr @ settlement</t>
        </r>
      </text>
    </comment>
    <comment ref="B16" authorId="0">
      <text>
        <r>
          <rPr>
            <sz val="9"/>
            <color indexed="81"/>
            <rFont val="Tahoma"/>
            <family val="2"/>
            <charset val="161"/>
          </rPr>
          <t>Premium payed at home @ purchase currency for f.curr purchase</t>
        </r>
      </text>
    </comment>
    <comment ref="B22" authorId="0">
      <text>
        <r>
          <rPr>
            <sz val="9"/>
            <color indexed="81"/>
            <rFont val="Tahoma"/>
            <family val="2"/>
            <charset val="161"/>
          </rPr>
          <t>strike:purchase price of f.curr @ settlement</t>
        </r>
      </text>
    </comment>
    <comment ref="B23" authorId="0">
      <text>
        <r>
          <rPr>
            <sz val="9"/>
            <color indexed="81"/>
            <rFont val="Tahoma"/>
            <family val="2"/>
            <charset val="161"/>
          </rPr>
          <t>F.spot :selling price of f.curr @ settlement</t>
        </r>
      </text>
    </comment>
    <comment ref="B24" authorId="0">
      <text>
        <r>
          <rPr>
            <sz val="9"/>
            <color indexed="81"/>
            <rFont val="Tahoma"/>
            <family val="2"/>
            <charset val="161"/>
          </rPr>
          <t>Premium received at home currency for f.curr purchase @purchase date</t>
        </r>
      </text>
    </comment>
  </commentList>
</comments>
</file>

<file path=xl/sharedStrings.xml><?xml version="1.0" encoding="utf-8"?>
<sst xmlns="http://schemas.openxmlformats.org/spreadsheetml/2006/main" count="102" uniqueCount="42">
  <si>
    <t>Call Option</t>
  </si>
  <si>
    <t>Strike Price</t>
  </si>
  <si>
    <t>Spot @ date of Purchase</t>
  </si>
  <si>
    <t>Spot @ date of Settlement</t>
  </si>
  <si>
    <t>Option Contract Currency Units</t>
  </si>
  <si>
    <t>Buyer buys,at the date of purchase, the right to buy currency</t>
  </si>
  <si>
    <t>at the date of settlement</t>
  </si>
  <si>
    <t>Premium for the currency</t>
  </si>
  <si>
    <t>Pays premium @ purchase date</t>
  </si>
  <si>
    <t>Exercises Call option(buys currency) @ Settlement date</t>
  </si>
  <si>
    <t>Sells at future spot rate@ Settlement date(immediately)</t>
  </si>
  <si>
    <t>unit</t>
  </si>
  <si>
    <t>contract</t>
  </si>
  <si>
    <t>Buyer</t>
  </si>
  <si>
    <t>Seller</t>
  </si>
  <si>
    <t>Receives premium  @ purchase  date</t>
  </si>
  <si>
    <t>Seller sells,at date of purchase, the option of providing currency</t>
  </si>
  <si>
    <t>Buyers expectation of future rate</t>
  </si>
  <si>
    <t>Buyer buys,at the date of purchase, the right to sell currency</t>
  </si>
  <si>
    <t>Seller sells,at date of purchase, the option of buying currency</t>
  </si>
  <si>
    <t>Exercises Put option(sells currency) @ Settlement date</t>
  </si>
  <si>
    <t>As Call option is exercised seller sells currency  @ settlement date</t>
  </si>
  <si>
    <t>futurespot</t>
  </si>
  <si>
    <t>(future)Spot @ date of Settlement</t>
  </si>
  <si>
    <t>As Put option is exercised seller buys currency  @ settlement date</t>
  </si>
  <si>
    <t xml:space="preserve">Exercises Call option(buys currency) @ Settlement date </t>
  </si>
  <si>
    <t>Buys currency @ settlement date @ future spot</t>
  </si>
  <si>
    <t>Put Option</t>
  </si>
  <si>
    <t>Put option</t>
  </si>
  <si>
    <t>sells currency @ settlement date @ future spot(Immediately)</t>
  </si>
  <si>
    <t>Exercises Put option(sells currency) @ Settlement date(Immediately)</t>
  </si>
  <si>
    <t>Buys currency at future spot rate@ Settlement date</t>
  </si>
  <si>
    <t>Investors can use options instead of futrures/forwards to speculate or hedge</t>
  </si>
  <si>
    <t>while european options are exercised at that date only</t>
  </si>
  <si>
    <t xml:space="preserve">american options may be exercised at the exercise price any time before the ending date </t>
  </si>
  <si>
    <t>options are sold OverTheCounter from commercial banks and brokerage firms(custom rules)</t>
  </si>
  <si>
    <t>Unlike forwards, the options bring profit to the seller and loss to the buyer or vice versa</t>
  </si>
  <si>
    <t>It depends on who estimates the trend in currencies right.</t>
  </si>
  <si>
    <t>put options offer the right to buy (but not the obligation) an amount of currency</t>
  </si>
  <si>
    <t>call options offer the right to sell (but not the obligation) an amount of currency</t>
  </si>
  <si>
    <t>an option is the right to sell(buy) but not the obligation to sell(buy) an amount of currency at a specified rate(X) and date(T)</t>
  </si>
  <si>
    <t>and in exchange (set rules).The concept of a premium exists and it is higher than a forward/future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</si>
</sst>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\ &quot;€&quot;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  <charset val="161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165" fontId="0" fillId="0" borderId="0" xfId="0" applyNumberFormat="1"/>
    <xf numFmtId="165" fontId="0" fillId="0" borderId="1" xfId="0" applyNumberFormat="1" applyBorder="1"/>
    <xf numFmtId="0" fontId="4" fillId="0" borderId="0" xfId="0" applyFont="1"/>
    <xf numFmtId="164" fontId="4" fillId="0" borderId="0" xfId="0" applyNumberFormat="1" applyFon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'Call option'!$F$4:$F$24</c:f>
              <c:numCache>
                <c:formatCode>#.##0,00\ "€"</c:formatCode>
                <c:ptCount val="21"/>
                <c:pt idx="0">
                  <c:v>1.2999999999999998</c:v>
                </c:pt>
                <c:pt idx="1">
                  <c:v>1.3099999999999998</c:v>
                </c:pt>
                <c:pt idx="2">
                  <c:v>1.3199999999999998</c:v>
                </c:pt>
                <c:pt idx="3">
                  <c:v>1.3299999999999998</c:v>
                </c:pt>
                <c:pt idx="4">
                  <c:v>1.3399999999999999</c:v>
                </c:pt>
                <c:pt idx="5">
                  <c:v>1.3499999999999999</c:v>
                </c:pt>
                <c:pt idx="6">
                  <c:v>1.3599999999999999</c:v>
                </c:pt>
                <c:pt idx="7">
                  <c:v>1.3699999999999999</c:v>
                </c:pt>
                <c:pt idx="8">
                  <c:v>1.38</c:v>
                </c:pt>
                <c:pt idx="9">
                  <c:v>1.39</c:v>
                </c:pt>
                <c:pt idx="10">
                  <c:v>1.4</c:v>
                </c:pt>
                <c:pt idx="11">
                  <c:v>1.41</c:v>
                </c:pt>
                <c:pt idx="12">
                  <c:v>1.42</c:v>
                </c:pt>
                <c:pt idx="13">
                  <c:v>1.43</c:v>
                </c:pt>
                <c:pt idx="14">
                  <c:v>1.44</c:v>
                </c:pt>
                <c:pt idx="15">
                  <c:v>1.45</c:v>
                </c:pt>
                <c:pt idx="16">
                  <c:v>1.46</c:v>
                </c:pt>
                <c:pt idx="17">
                  <c:v>1.47</c:v>
                </c:pt>
                <c:pt idx="18">
                  <c:v>1.48</c:v>
                </c:pt>
                <c:pt idx="19">
                  <c:v>1.49</c:v>
                </c:pt>
                <c:pt idx="20">
                  <c:v>1.5</c:v>
                </c:pt>
              </c:numCache>
            </c:numRef>
          </c:xVal>
          <c:yVal>
            <c:numRef>
              <c:f>'Call option'!$G$4:$G$24</c:f>
              <c:numCache>
                <c:formatCode>Γενικός τύπος</c:formatCode>
                <c:ptCount val="21"/>
                <c:pt idx="0">
                  <c:v>-1.2E-2</c:v>
                </c:pt>
                <c:pt idx="1">
                  <c:v>-1.2E-2</c:v>
                </c:pt>
                <c:pt idx="2">
                  <c:v>-1.2E-2</c:v>
                </c:pt>
                <c:pt idx="3">
                  <c:v>-1.2E-2</c:v>
                </c:pt>
                <c:pt idx="4">
                  <c:v>-1.2E-2</c:v>
                </c:pt>
                <c:pt idx="5">
                  <c:v>-1.2E-2</c:v>
                </c:pt>
                <c:pt idx="6">
                  <c:v>-1.2E-2</c:v>
                </c:pt>
                <c:pt idx="7">
                  <c:v>-1.2E-2</c:v>
                </c:pt>
                <c:pt idx="8">
                  <c:v>-1.2E-2</c:v>
                </c:pt>
                <c:pt idx="9">
                  <c:v>-1.2E-2</c:v>
                </c:pt>
                <c:pt idx="10">
                  <c:v>-1.2000000000000011E-2</c:v>
                </c:pt>
                <c:pt idx="11">
                  <c:v>-2.0000000000000018E-3</c:v>
                </c:pt>
                <c:pt idx="12">
                  <c:v>8.0000000000000071E-3</c:v>
                </c:pt>
                <c:pt idx="13">
                  <c:v>1.8000000000000016E-2</c:v>
                </c:pt>
                <c:pt idx="14">
                  <c:v>2.8000000000000025E-2</c:v>
                </c:pt>
                <c:pt idx="15">
                  <c:v>3.8000000000000034E-2</c:v>
                </c:pt>
                <c:pt idx="16">
                  <c:v>4.8000000000000043E-2</c:v>
                </c:pt>
                <c:pt idx="17">
                  <c:v>5.8000000000000052E-2</c:v>
                </c:pt>
                <c:pt idx="18">
                  <c:v>6.800000000000006E-2</c:v>
                </c:pt>
                <c:pt idx="19">
                  <c:v>7.8000000000000069E-2</c:v>
                </c:pt>
                <c:pt idx="20">
                  <c:v>8.8000000000000078E-2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72960"/>
        <c:axId val="247274496"/>
      </c:scatterChart>
      <c:valAx>
        <c:axId val="247272960"/>
        <c:scaling>
          <c:orientation val="minMax"/>
          <c:max val="1.5"/>
          <c:min val="1.3"/>
        </c:scaling>
        <c:delete val="0"/>
        <c:axPos val="b"/>
        <c:numFmt formatCode="#.##0,00\ &quot;€&quot;" sourceLinked="1"/>
        <c:majorTickMark val="out"/>
        <c:minorTickMark val="none"/>
        <c:tickLblPos val="nextTo"/>
        <c:crossAx val="247274496"/>
        <c:crosses val="autoZero"/>
        <c:crossBetween val="midCat"/>
      </c:valAx>
      <c:valAx>
        <c:axId val="247274496"/>
        <c:scaling>
          <c:orientation val="minMax"/>
          <c:min val="-4.0000000000000008E-2"/>
        </c:scaling>
        <c:delete val="0"/>
        <c:axPos val="l"/>
        <c:majorGridlines/>
        <c:numFmt formatCode="Γενικός τύπος" sourceLinked="1"/>
        <c:majorTickMark val="out"/>
        <c:minorTickMark val="none"/>
        <c:tickLblPos val="nextTo"/>
        <c:crossAx val="247272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'Call option'!$F$4:$F$24</c:f>
              <c:numCache>
                <c:formatCode>#.##0,00\ "€"</c:formatCode>
                <c:ptCount val="21"/>
                <c:pt idx="0">
                  <c:v>1.2999999999999998</c:v>
                </c:pt>
                <c:pt idx="1">
                  <c:v>1.3099999999999998</c:v>
                </c:pt>
                <c:pt idx="2">
                  <c:v>1.3199999999999998</c:v>
                </c:pt>
                <c:pt idx="3">
                  <c:v>1.3299999999999998</c:v>
                </c:pt>
                <c:pt idx="4">
                  <c:v>1.3399999999999999</c:v>
                </c:pt>
                <c:pt idx="5">
                  <c:v>1.3499999999999999</c:v>
                </c:pt>
                <c:pt idx="6">
                  <c:v>1.3599999999999999</c:v>
                </c:pt>
                <c:pt idx="7">
                  <c:v>1.3699999999999999</c:v>
                </c:pt>
                <c:pt idx="8">
                  <c:v>1.38</c:v>
                </c:pt>
                <c:pt idx="9">
                  <c:v>1.39</c:v>
                </c:pt>
                <c:pt idx="10">
                  <c:v>1.4</c:v>
                </c:pt>
                <c:pt idx="11">
                  <c:v>1.41</c:v>
                </c:pt>
                <c:pt idx="12">
                  <c:v>1.42</c:v>
                </c:pt>
                <c:pt idx="13">
                  <c:v>1.43</c:v>
                </c:pt>
                <c:pt idx="14">
                  <c:v>1.44</c:v>
                </c:pt>
                <c:pt idx="15">
                  <c:v>1.45</c:v>
                </c:pt>
                <c:pt idx="16">
                  <c:v>1.46</c:v>
                </c:pt>
                <c:pt idx="17">
                  <c:v>1.47</c:v>
                </c:pt>
                <c:pt idx="18">
                  <c:v>1.48</c:v>
                </c:pt>
                <c:pt idx="19">
                  <c:v>1.49</c:v>
                </c:pt>
                <c:pt idx="20">
                  <c:v>1.5</c:v>
                </c:pt>
              </c:numCache>
            </c:numRef>
          </c:xVal>
          <c:yVal>
            <c:numRef>
              <c:f>'Call option'!$H$4:$H$24</c:f>
              <c:numCache>
                <c:formatCode>Γενικός τύπος</c:formatCode>
                <c:ptCount val="21"/>
                <c:pt idx="0">
                  <c:v>1.2E-2</c:v>
                </c:pt>
                <c:pt idx="1">
                  <c:v>1.2E-2</c:v>
                </c:pt>
                <c:pt idx="2">
                  <c:v>1.2E-2</c:v>
                </c:pt>
                <c:pt idx="3">
                  <c:v>1.2E-2</c:v>
                </c:pt>
                <c:pt idx="4">
                  <c:v>1.2E-2</c:v>
                </c:pt>
                <c:pt idx="5">
                  <c:v>1.2E-2</c:v>
                </c:pt>
                <c:pt idx="6">
                  <c:v>1.2E-2</c:v>
                </c:pt>
                <c:pt idx="7">
                  <c:v>1.2E-2</c:v>
                </c:pt>
                <c:pt idx="8">
                  <c:v>1.2E-2</c:v>
                </c:pt>
                <c:pt idx="9">
                  <c:v>1.2E-2</c:v>
                </c:pt>
                <c:pt idx="10">
                  <c:v>1.2000000000000011E-2</c:v>
                </c:pt>
                <c:pt idx="11">
                  <c:v>2.0000000000000018E-3</c:v>
                </c:pt>
                <c:pt idx="12">
                  <c:v>-8.0000000000000071E-3</c:v>
                </c:pt>
                <c:pt idx="13">
                  <c:v>-1.8000000000000016E-2</c:v>
                </c:pt>
                <c:pt idx="14">
                  <c:v>-2.8000000000000025E-2</c:v>
                </c:pt>
                <c:pt idx="15">
                  <c:v>-3.8000000000000034E-2</c:v>
                </c:pt>
                <c:pt idx="16">
                  <c:v>-4.8000000000000043E-2</c:v>
                </c:pt>
                <c:pt idx="17">
                  <c:v>-5.8000000000000052E-2</c:v>
                </c:pt>
                <c:pt idx="18">
                  <c:v>-6.800000000000006E-2</c:v>
                </c:pt>
                <c:pt idx="19">
                  <c:v>-7.8000000000000069E-2</c:v>
                </c:pt>
                <c:pt idx="20">
                  <c:v>-8.8000000000000078E-2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98304"/>
        <c:axId val="247304192"/>
      </c:scatterChart>
      <c:valAx>
        <c:axId val="247298304"/>
        <c:scaling>
          <c:orientation val="minMax"/>
          <c:max val="1.5"/>
          <c:min val="1.3"/>
        </c:scaling>
        <c:delete val="0"/>
        <c:axPos val="b"/>
        <c:numFmt formatCode="#.##0,00\ &quot;€&quot;" sourceLinked="1"/>
        <c:majorTickMark val="out"/>
        <c:minorTickMark val="none"/>
        <c:tickLblPos val="nextTo"/>
        <c:crossAx val="247304192"/>
        <c:crosses val="autoZero"/>
        <c:crossBetween val="midCat"/>
      </c:valAx>
      <c:valAx>
        <c:axId val="247304192"/>
        <c:scaling>
          <c:orientation val="minMax"/>
          <c:max val="4.0000000000000008E-2"/>
          <c:min val="-8.0000000000000016E-2"/>
        </c:scaling>
        <c:delete val="0"/>
        <c:axPos val="l"/>
        <c:majorGridlines/>
        <c:numFmt formatCode="Γενικός τύπος" sourceLinked="1"/>
        <c:majorTickMark val="out"/>
        <c:minorTickMark val="none"/>
        <c:tickLblPos val="nextTo"/>
        <c:crossAx val="247298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'Call option smart buy'!$F$4:$F$24</c:f>
              <c:numCache>
                <c:formatCode>#.##0,00\ "€"</c:formatCode>
                <c:ptCount val="21"/>
                <c:pt idx="0">
                  <c:v>1.2999999999999998</c:v>
                </c:pt>
                <c:pt idx="1">
                  <c:v>1.3099999999999998</c:v>
                </c:pt>
                <c:pt idx="2">
                  <c:v>1.3199999999999998</c:v>
                </c:pt>
                <c:pt idx="3">
                  <c:v>1.3299999999999998</c:v>
                </c:pt>
                <c:pt idx="4">
                  <c:v>1.3399999999999999</c:v>
                </c:pt>
                <c:pt idx="5">
                  <c:v>1.3499999999999999</c:v>
                </c:pt>
                <c:pt idx="6">
                  <c:v>1.3599999999999999</c:v>
                </c:pt>
                <c:pt idx="7">
                  <c:v>1.3699999999999999</c:v>
                </c:pt>
                <c:pt idx="8">
                  <c:v>1.38</c:v>
                </c:pt>
                <c:pt idx="9">
                  <c:v>1.39</c:v>
                </c:pt>
                <c:pt idx="10">
                  <c:v>1.4</c:v>
                </c:pt>
                <c:pt idx="11">
                  <c:v>1.41</c:v>
                </c:pt>
                <c:pt idx="12">
                  <c:v>1.42</c:v>
                </c:pt>
                <c:pt idx="13">
                  <c:v>1.43</c:v>
                </c:pt>
                <c:pt idx="14">
                  <c:v>1.44</c:v>
                </c:pt>
                <c:pt idx="15">
                  <c:v>1.45</c:v>
                </c:pt>
                <c:pt idx="16">
                  <c:v>1.46</c:v>
                </c:pt>
                <c:pt idx="17">
                  <c:v>1.47</c:v>
                </c:pt>
                <c:pt idx="18">
                  <c:v>1.48</c:v>
                </c:pt>
                <c:pt idx="19">
                  <c:v>1.49</c:v>
                </c:pt>
                <c:pt idx="20">
                  <c:v>1.5</c:v>
                </c:pt>
              </c:numCache>
            </c:numRef>
          </c:xVal>
          <c:yVal>
            <c:numRef>
              <c:f>'Call option smart buy'!$G$4:$G$24</c:f>
              <c:numCache>
                <c:formatCode>Γενικός τύπος</c:formatCode>
                <c:ptCount val="21"/>
                <c:pt idx="0">
                  <c:v>-0.02</c:v>
                </c:pt>
                <c:pt idx="1">
                  <c:v>-0.02</c:v>
                </c:pt>
                <c:pt idx="2">
                  <c:v>-0.02</c:v>
                </c:pt>
                <c:pt idx="3">
                  <c:v>-0.02</c:v>
                </c:pt>
                <c:pt idx="4">
                  <c:v>-0.02</c:v>
                </c:pt>
                <c:pt idx="5">
                  <c:v>-0.02</c:v>
                </c:pt>
                <c:pt idx="6">
                  <c:v>-0.02</c:v>
                </c:pt>
                <c:pt idx="7">
                  <c:v>-0.02</c:v>
                </c:pt>
                <c:pt idx="8">
                  <c:v>-0.02</c:v>
                </c:pt>
                <c:pt idx="9">
                  <c:v>-0.02</c:v>
                </c:pt>
                <c:pt idx="10">
                  <c:v>-2.0000000000000018E-2</c:v>
                </c:pt>
                <c:pt idx="11">
                  <c:v>-1.0000000000000009E-2</c:v>
                </c:pt>
                <c:pt idx="12">
                  <c:v>0</c:v>
                </c:pt>
                <c:pt idx="13">
                  <c:v>1.0000000000000009E-2</c:v>
                </c:pt>
                <c:pt idx="14">
                  <c:v>2.0000000000000018E-2</c:v>
                </c:pt>
                <c:pt idx="15">
                  <c:v>3.0000000000000027E-2</c:v>
                </c:pt>
                <c:pt idx="16">
                  <c:v>4.0000000000000036E-2</c:v>
                </c:pt>
                <c:pt idx="17">
                  <c:v>5.0000000000000044E-2</c:v>
                </c:pt>
                <c:pt idx="18">
                  <c:v>6.0000000000000053E-2</c:v>
                </c:pt>
                <c:pt idx="19">
                  <c:v>7.0000000000000062E-2</c:v>
                </c:pt>
                <c:pt idx="20">
                  <c:v>8.0000000000000071E-2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129792"/>
        <c:axId val="250414208"/>
      </c:scatterChart>
      <c:valAx>
        <c:axId val="250129792"/>
        <c:scaling>
          <c:orientation val="minMax"/>
          <c:max val="1.5"/>
          <c:min val="1.3"/>
        </c:scaling>
        <c:delete val="0"/>
        <c:axPos val="b"/>
        <c:numFmt formatCode="#.##0,00\ &quot;€&quot;" sourceLinked="1"/>
        <c:majorTickMark val="out"/>
        <c:minorTickMark val="none"/>
        <c:tickLblPos val="nextTo"/>
        <c:crossAx val="250414208"/>
        <c:crosses val="autoZero"/>
        <c:crossBetween val="midCat"/>
      </c:valAx>
      <c:valAx>
        <c:axId val="250414208"/>
        <c:scaling>
          <c:orientation val="minMax"/>
          <c:min val="-8.0000000000000016E-2"/>
        </c:scaling>
        <c:delete val="0"/>
        <c:axPos val="l"/>
        <c:majorGridlines/>
        <c:numFmt formatCode="Γενικός τύπος" sourceLinked="1"/>
        <c:majorTickMark val="out"/>
        <c:minorTickMark val="none"/>
        <c:tickLblPos val="nextTo"/>
        <c:crossAx val="250129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'Call option smart buy'!$F$4:$F$24</c:f>
              <c:numCache>
                <c:formatCode>#.##0,00\ "€"</c:formatCode>
                <c:ptCount val="21"/>
                <c:pt idx="0">
                  <c:v>1.2999999999999998</c:v>
                </c:pt>
                <c:pt idx="1">
                  <c:v>1.3099999999999998</c:v>
                </c:pt>
                <c:pt idx="2">
                  <c:v>1.3199999999999998</c:v>
                </c:pt>
                <c:pt idx="3">
                  <c:v>1.3299999999999998</c:v>
                </c:pt>
                <c:pt idx="4">
                  <c:v>1.3399999999999999</c:v>
                </c:pt>
                <c:pt idx="5">
                  <c:v>1.3499999999999999</c:v>
                </c:pt>
                <c:pt idx="6">
                  <c:v>1.3599999999999999</c:v>
                </c:pt>
                <c:pt idx="7">
                  <c:v>1.3699999999999999</c:v>
                </c:pt>
                <c:pt idx="8">
                  <c:v>1.38</c:v>
                </c:pt>
                <c:pt idx="9">
                  <c:v>1.39</c:v>
                </c:pt>
                <c:pt idx="10">
                  <c:v>1.4</c:v>
                </c:pt>
                <c:pt idx="11">
                  <c:v>1.41</c:v>
                </c:pt>
                <c:pt idx="12">
                  <c:v>1.42</c:v>
                </c:pt>
                <c:pt idx="13">
                  <c:v>1.43</c:v>
                </c:pt>
                <c:pt idx="14">
                  <c:v>1.44</c:v>
                </c:pt>
                <c:pt idx="15">
                  <c:v>1.45</c:v>
                </c:pt>
                <c:pt idx="16">
                  <c:v>1.46</c:v>
                </c:pt>
                <c:pt idx="17">
                  <c:v>1.47</c:v>
                </c:pt>
                <c:pt idx="18">
                  <c:v>1.48</c:v>
                </c:pt>
                <c:pt idx="19">
                  <c:v>1.49</c:v>
                </c:pt>
                <c:pt idx="20">
                  <c:v>1.5</c:v>
                </c:pt>
              </c:numCache>
            </c:numRef>
          </c:xVal>
          <c:yVal>
            <c:numRef>
              <c:f>'Call option smart buy'!$H$4:$H$24</c:f>
              <c:numCache>
                <c:formatCode>Γενικός τύπος</c:formatCode>
                <c:ptCount val="21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2.0000000000000018E-2</c:v>
                </c:pt>
                <c:pt idx="11">
                  <c:v>1.0000000000000009E-2</c:v>
                </c:pt>
                <c:pt idx="12">
                  <c:v>0</c:v>
                </c:pt>
                <c:pt idx="13">
                  <c:v>-1.0000000000000009E-2</c:v>
                </c:pt>
                <c:pt idx="14">
                  <c:v>-2.0000000000000018E-2</c:v>
                </c:pt>
                <c:pt idx="15">
                  <c:v>-3.0000000000000027E-2</c:v>
                </c:pt>
                <c:pt idx="16">
                  <c:v>-4.0000000000000036E-2</c:v>
                </c:pt>
                <c:pt idx="17">
                  <c:v>-5.0000000000000044E-2</c:v>
                </c:pt>
                <c:pt idx="18">
                  <c:v>-6.0000000000000053E-2</c:v>
                </c:pt>
                <c:pt idx="19">
                  <c:v>-7.0000000000000062E-2</c:v>
                </c:pt>
                <c:pt idx="20">
                  <c:v>-8.0000000000000071E-2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25728"/>
        <c:axId val="250427264"/>
      </c:scatterChart>
      <c:valAx>
        <c:axId val="250425728"/>
        <c:scaling>
          <c:orientation val="minMax"/>
          <c:max val="1.5"/>
          <c:min val="1.3"/>
        </c:scaling>
        <c:delete val="0"/>
        <c:axPos val="b"/>
        <c:numFmt formatCode="#.##0,00\ &quot;€&quot;" sourceLinked="1"/>
        <c:majorTickMark val="out"/>
        <c:minorTickMark val="none"/>
        <c:tickLblPos val="nextTo"/>
        <c:crossAx val="250427264"/>
        <c:crosses val="autoZero"/>
        <c:crossBetween val="midCat"/>
      </c:valAx>
      <c:valAx>
        <c:axId val="250427264"/>
        <c:scaling>
          <c:orientation val="minMax"/>
          <c:min val="-8.0000000000000016E-2"/>
        </c:scaling>
        <c:delete val="0"/>
        <c:axPos val="l"/>
        <c:majorGridlines/>
        <c:numFmt formatCode="Γενικός τύπος" sourceLinked="1"/>
        <c:majorTickMark val="out"/>
        <c:minorTickMark val="none"/>
        <c:tickLblPos val="nextTo"/>
        <c:crossAx val="25042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'Put option'!$F$4:$F$24</c:f>
              <c:numCache>
                <c:formatCode>#.##0,00\ "€"</c:formatCode>
                <c:ptCount val="21"/>
                <c:pt idx="0">
                  <c:v>1.2999999999999998</c:v>
                </c:pt>
                <c:pt idx="1">
                  <c:v>1.3099999999999998</c:v>
                </c:pt>
                <c:pt idx="2">
                  <c:v>1.3199999999999998</c:v>
                </c:pt>
                <c:pt idx="3">
                  <c:v>1.3299999999999998</c:v>
                </c:pt>
                <c:pt idx="4">
                  <c:v>1.3399999999999999</c:v>
                </c:pt>
                <c:pt idx="5">
                  <c:v>1.3499999999999999</c:v>
                </c:pt>
                <c:pt idx="6">
                  <c:v>1.3599999999999999</c:v>
                </c:pt>
                <c:pt idx="7">
                  <c:v>1.3699999999999999</c:v>
                </c:pt>
                <c:pt idx="8">
                  <c:v>1.38</c:v>
                </c:pt>
                <c:pt idx="9">
                  <c:v>1.39</c:v>
                </c:pt>
                <c:pt idx="10">
                  <c:v>1.4</c:v>
                </c:pt>
                <c:pt idx="11">
                  <c:v>1.41</c:v>
                </c:pt>
                <c:pt idx="12">
                  <c:v>1.42</c:v>
                </c:pt>
                <c:pt idx="13">
                  <c:v>1.43</c:v>
                </c:pt>
                <c:pt idx="14">
                  <c:v>1.44</c:v>
                </c:pt>
                <c:pt idx="15">
                  <c:v>1.45</c:v>
                </c:pt>
                <c:pt idx="16">
                  <c:v>1.46</c:v>
                </c:pt>
                <c:pt idx="17">
                  <c:v>1.47</c:v>
                </c:pt>
                <c:pt idx="18">
                  <c:v>1.48</c:v>
                </c:pt>
                <c:pt idx="19">
                  <c:v>1.49</c:v>
                </c:pt>
                <c:pt idx="20">
                  <c:v>1.5</c:v>
                </c:pt>
              </c:numCache>
            </c:numRef>
          </c:xVal>
          <c:yVal>
            <c:numRef>
              <c:f>'Put option'!$G$4:$G$24</c:f>
              <c:numCache>
                <c:formatCode>Γενικός τύπος</c:formatCode>
                <c:ptCount val="21"/>
                <c:pt idx="0">
                  <c:v>6.0000000000000053E-2</c:v>
                </c:pt>
                <c:pt idx="1">
                  <c:v>5.0000000000000044E-2</c:v>
                </c:pt>
                <c:pt idx="2">
                  <c:v>4.0000000000000036E-2</c:v>
                </c:pt>
                <c:pt idx="3">
                  <c:v>3.0000000000000027E-2</c:v>
                </c:pt>
                <c:pt idx="4">
                  <c:v>2.0000000000000018E-2</c:v>
                </c:pt>
                <c:pt idx="5">
                  <c:v>1.0000000000000009E-2</c:v>
                </c:pt>
                <c:pt idx="6">
                  <c:v>0</c:v>
                </c:pt>
                <c:pt idx="7">
                  <c:v>-1.0000000000000009E-2</c:v>
                </c:pt>
                <c:pt idx="8">
                  <c:v>-2.0000000000000018E-2</c:v>
                </c:pt>
                <c:pt idx="9">
                  <c:v>-3.0000000000000027E-2</c:v>
                </c:pt>
                <c:pt idx="10">
                  <c:v>-4.0000000000000036E-2</c:v>
                </c:pt>
                <c:pt idx="11">
                  <c:v>-0.04</c:v>
                </c:pt>
                <c:pt idx="12">
                  <c:v>-0.04</c:v>
                </c:pt>
                <c:pt idx="13">
                  <c:v>-0.04</c:v>
                </c:pt>
                <c:pt idx="14">
                  <c:v>-0.04</c:v>
                </c:pt>
                <c:pt idx="15">
                  <c:v>-0.04</c:v>
                </c:pt>
                <c:pt idx="16">
                  <c:v>-0.04</c:v>
                </c:pt>
                <c:pt idx="17">
                  <c:v>-0.04</c:v>
                </c:pt>
                <c:pt idx="18">
                  <c:v>-0.04</c:v>
                </c:pt>
                <c:pt idx="19">
                  <c:v>-0.04</c:v>
                </c:pt>
                <c:pt idx="20">
                  <c:v>-0.04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570240"/>
        <c:axId val="250571776"/>
      </c:scatterChart>
      <c:valAx>
        <c:axId val="250570240"/>
        <c:scaling>
          <c:orientation val="minMax"/>
          <c:max val="1.5"/>
          <c:min val="1.3"/>
        </c:scaling>
        <c:delete val="0"/>
        <c:axPos val="b"/>
        <c:numFmt formatCode="#.##0,00\ &quot;€&quot;" sourceLinked="1"/>
        <c:majorTickMark val="out"/>
        <c:minorTickMark val="none"/>
        <c:tickLblPos val="nextTo"/>
        <c:crossAx val="250571776"/>
        <c:crosses val="autoZero"/>
        <c:crossBetween val="midCat"/>
      </c:valAx>
      <c:valAx>
        <c:axId val="250571776"/>
        <c:scaling>
          <c:orientation val="minMax"/>
          <c:min val="-8.0000000000000016E-2"/>
        </c:scaling>
        <c:delete val="0"/>
        <c:axPos val="l"/>
        <c:majorGridlines/>
        <c:numFmt formatCode="Γενικός τύπος" sourceLinked="1"/>
        <c:majorTickMark val="out"/>
        <c:minorTickMark val="none"/>
        <c:tickLblPos val="nextTo"/>
        <c:crossAx val="250570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'Put option'!$F$4:$F$24</c:f>
              <c:numCache>
                <c:formatCode>#.##0,00\ "€"</c:formatCode>
                <c:ptCount val="21"/>
                <c:pt idx="0">
                  <c:v>1.2999999999999998</c:v>
                </c:pt>
                <c:pt idx="1">
                  <c:v>1.3099999999999998</c:v>
                </c:pt>
                <c:pt idx="2">
                  <c:v>1.3199999999999998</c:v>
                </c:pt>
                <c:pt idx="3">
                  <c:v>1.3299999999999998</c:v>
                </c:pt>
                <c:pt idx="4">
                  <c:v>1.3399999999999999</c:v>
                </c:pt>
                <c:pt idx="5">
                  <c:v>1.3499999999999999</c:v>
                </c:pt>
                <c:pt idx="6">
                  <c:v>1.3599999999999999</c:v>
                </c:pt>
                <c:pt idx="7">
                  <c:v>1.3699999999999999</c:v>
                </c:pt>
                <c:pt idx="8">
                  <c:v>1.38</c:v>
                </c:pt>
                <c:pt idx="9">
                  <c:v>1.39</c:v>
                </c:pt>
                <c:pt idx="10">
                  <c:v>1.4</c:v>
                </c:pt>
                <c:pt idx="11">
                  <c:v>1.41</c:v>
                </c:pt>
                <c:pt idx="12">
                  <c:v>1.42</c:v>
                </c:pt>
                <c:pt idx="13">
                  <c:v>1.43</c:v>
                </c:pt>
                <c:pt idx="14">
                  <c:v>1.44</c:v>
                </c:pt>
                <c:pt idx="15">
                  <c:v>1.45</c:v>
                </c:pt>
                <c:pt idx="16">
                  <c:v>1.46</c:v>
                </c:pt>
                <c:pt idx="17">
                  <c:v>1.47</c:v>
                </c:pt>
                <c:pt idx="18">
                  <c:v>1.48</c:v>
                </c:pt>
                <c:pt idx="19">
                  <c:v>1.49</c:v>
                </c:pt>
                <c:pt idx="20">
                  <c:v>1.5</c:v>
                </c:pt>
              </c:numCache>
            </c:numRef>
          </c:xVal>
          <c:yVal>
            <c:numRef>
              <c:f>'Put option'!$H$4:$H$24</c:f>
              <c:numCache>
                <c:formatCode>Γενικός τύπος</c:formatCode>
                <c:ptCount val="21"/>
                <c:pt idx="0">
                  <c:v>-6.0000000000000053E-2</c:v>
                </c:pt>
                <c:pt idx="1">
                  <c:v>-5.0000000000000044E-2</c:v>
                </c:pt>
                <c:pt idx="2">
                  <c:v>-4.0000000000000036E-2</c:v>
                </c:pt>
                <c:pt idx="3">
                  <c:v>-3.0000000000000027E-2</c:v>
                </c:pt>
                <c:pt idx="4">
                  <c:v>-2.0000000000000018E-2</c:v>
                </c:pt>
                <c:pt idx="5">
                  <c:v>-1.0000000000000009E-2</c:v>
                </c:pt>
                <c:pt idx="6">
                  <c:v>0</c:v>
                </c:pt>
                <c:pt idx="7">
                  <c:v>1.0000000000000009E-2</c:v>
                </c:pt>
                <c:pt idx="8">
                  <c:v>2.0000000000000018E-2</c:v>
                </c:pt>
                <c:pt idx="9">
                  <c:v>3.0000000000000027E-2</c:v>
                </c:pt>
                <c:pt idx="10">
                  <c:v>4.0000000000000036E-2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595584"/>
        <c:axId val="250601472"/>
      </c:scatterChart>
      <c:valAx>
        <c:axId val="250595584"/>
        <c:scaling>
          <c:orientation val="minMax"/>
          <c:max val="1.5"/>
          <c:min val="1.3"/>
        </c:scaling>
        <c:delete val="0"/>
        <c:axPos val="b"/>
        <c:numFmt formatCode="#.##0,00\ &quot;€&quot;" sourceLinked="1"/>
        <c:majorTickMark val="out"/>
        <c:minorTickMark val="none"/>
        <c:tickLblPos val="nextTo"/>
        <c:crossAx val="250601472"/>
        <c:crosses val="autoZero"/>
        <c:crossBetween val="midCat"/>
      </c:valAx>
      <c:valAx>
        <c:axId val="250601472"/>
        <c:scaling>
          <c:orientation val="minMax"/>
          <c:min val="-8.0000000000000016E-2"/>
        </c:scaling>
        <c:delete val="0"/>
        <c:axPos val="l"/>
        <c:majorGridlines/>
        <c:numFmt formatCode="Γενικός τύπος" sourceLinked="1"/>
        <c:majorTickMark val="out"/>
        <c:minorTickMark val="none"/>
        <c:tickLblPos val="nextTo"/>
        <c:crossAx val="250595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'Put option smart buy'!$F$4:$F$24</c:f>
              <c:numCache>
                <c:formatCode>#.##0,00\ "€"</c:formatCode>
                <c:ptCount val="21"/>
                <c:pt idx="0">
                  <c:v>1.2999999999999998</c:v>
                </c:pt>
                <c:pt idx="1">
                  <c:v>1.3099999999999998</c:v>
                </c:pt>
                <c:pt idx="2">
                  <c:v>1.3199999999999998</c:v>
                </c:pt>
                <c:pt idx="3">
                  <c:v>1.3299999999999998</c:v>
                </c:pt>
                <c:pt idx="4">
                  <c:v>1.3399999999999999</c:v>
                </c:pt>
                <c:pt idx="5">
                  <c:v>1.3499999999999999</c:v>
                </c:pt>
                <c:pt idx="6">
                  <c:v>1.3599999999999999</c:v>
                </c:pt>
                <c:pt idx="7">
                  <c:v>1.3699999999999999</c:v>
                </c:pt>
                <c:pt idx="8">
                  <c:v>1.38</c:v>
                </c:pt>
                <c:pt idx="9">
                  <c:v>1.39</c:v>
                </c:pt>
                <c:pt idx="10">
                  <c:v>1.4</c:v>
                </c:pt>
                <c:pt idx="11">
                  <c:v>1.41</c:v>
                </c:pt>
                <c:pt idx="12">
                  <c:v>1.42</c:v>
                </c:pt>
                <c:pt idx="13">
                  <c:v>1.43</c:v>
                </c:pt>
                <c:pt idx="14">
                  <c:v>1.44</c:v>
                </c:pt>
                <c:pt idx="15">
                  <c:v>1.45</c:v>
                </c:pt>
                <c:pt idx="16">
                  <c:v>1.46</c:v>
                </c:pt>
                <c:pt idx="17">
                  <c:v>1.47</c:v>
                </c:pt>
                <c:pt idx="18">
                  <c:v>1.48</c:v>
                </c:pt>
                <c:pt idx="19">
                  <c:v>1.49</c:v>
                </c:pt>
                <c:pt idx="20">
                  <c:v>1.5</c:v>
                </c:pt>
              </c:numCache>
            </c:numRef>
          </c:xVal>
          <c:yVal>
            <c:numRef>
              <c:f>'Put option smart buy'!$G$4:$G$24</c:f>
              <c:numCache>
                <c:formatCode>Γενικός τύπος</c:formatCode>
                <c:ptCount val="21"/>
                <c:pt idx="0">
                  <c:v>6.0000000000000053E-2</c:v>
                </c:pt>
                <c:pt idx="1">
                  <c:v>5.0000000000000044E-2</c:v>
                </c:pt>
                <c:pt idx="2">
                  <c:v>4.0000000000000036E-2</c:v>
                </c:pt>
                <c:pt idx="3">
                  <c:v>3.0000000000000027E-2</c:v>
                </c:pt>
                <c:pt idx="4">
                  <c:v>2.0000000000000018E-2</c:v>
                </c:pt>
                <c:pt idx="5">
                  <c:v>1.0000000000000009E-2</c:v>
                </c:pt>
                <c:pt idx="6">
                  <c:v>0</c:v>
                </c:pt>
                <c:pt idx="7">
                  <c:v>-1.0000000000000009E-2</c:v>
                </c:pt>
                <c:pt idx="8">
                  <c:v>-2.0000000000000018E-2</c:v>
                </c:pt>
                <c:pt idx="9">
                  <c:v>-3.0000000000000027E-2</c:v>
                </c:pt>
                <c:pt idx="10">
                  <c:v>-4.0000000000000036E-2</c:v>
                </c:pt>
                <c:pt idx="11">
                  <c:v>-0.04</c:v>
                </c:pt>
                <c:pt idx="12">
                  <c:v>-0.04</c:v>
                </c:pt>
                <c:pt idx="13">
                  <c:v>-0.04</c:v>
                </c:pt>
                <c:pt idx="14">
                  <c:v>-0.04</c:v>
                </c:pt>
                <c:pt idx="15">
                  <c:v>-0.04</c:v>
                </c:pt>
                <c:pt idx="16">
                  <c:v>-0.04</c:v>
                </c:pt>
                <c:pt idx="17">
                  <c:v>-0.04</c:v>
                </c:pt>
                <c:pt idx="18">
                  <c:v>-0.04</c:v>
                </c:pt>
                <c:pt idx="19">
                  <c:v>-0.04</c:v>
                </c:pt>
                <c:pt idx="20">
                  <c:v>-0.04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625408"/>
        <c:axId val="251528320"/>
      </c:scatterChart>
      <c:valAx>
        <c:axId val="250625408"/>
        <c:scaling>
          <c:orientation val="minMax"/>
          <c:max val="1.5"/>
          <c:min val="1.3"/>
        </c:scaling>
        <c:delete val="0"/>
        <c:axPos val="b"/>
        <c:numFmt formatCode="#.##0,00\ &quot;€&quot;" sourceLinked="1"/>
        <c:majorTickMark val="out"/>
        <c:minorTickMark val="none"/>
        <c:tickLblPos val="nextTo"/>
        <c:crossAx val="251528320"/>
        <c:crosses val="autoZero"/>
        <c:crossBetween val="midCat"/>
      </c:valAx>
      <c:valAx>
        <c:axId val="251528320"/>
        <c:scaling>
          <c:orientation val="minMax"/>
          <c:min val="-8.0000000000000016E-2"/>
        </c:scaling>
        <c:delete val="0"/>
        <c:axPos val="l"/>
        <c:majorGridlines/>
        <c:numFmt formatCode="Γενικός τύπος" sourceLinked="1"/>
        <c:majorTickMark val="out"/>
        <c:minorTickMark val="none"/>
        <c:tickLblPos val="nextTo"/>
        <c:crossAx val="250625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'Put option smart buy'!$F$4:$F$24</c:f>
              <c:numCache>
                <c:formatCode>#.##0,00\ "€"</c:formatCode>
                <c:ptCount val="21"/>
                <c:pt idx="0">
                  <c:v>1.2999999999999998</c:v>
                </c:pt>
                <c:pt idx="1">
                  <c:v>1.3099999999999998</c:v>
                </c:pt>
                <c:pt idx="2">
                  <c:v>1.3199999999999998</c:v>
                </c:pt>
                <c:pt idx="3">
                  <c:v>1.3299999999999998</c:v>
                </c:pt>
                <c:pt idx="4">
                  <c:v>1.3399999999999999</c:v>
                </c:pt>
                <c:pt idx="5">
                  <c:v>1.3499999999999999</c:v>
                </c:pt>
                <c:pt idx="6">
                  <c:v>1.3599999999999999</c:v>
                </c:pt>
                <c:pt idx="7">
                  <c:v>1.3699999999999999</c:v>
                </c:pt>
                <c:pt idx="8">
                  <c:v>1.38</c:v>
                </c:pt>
                <c:pt idx="9">
                  <c:v>1.39</c:v>
                </c:pt>
                <c:pt idx="10">
                  <c:v>1.4</c:v>
                </c:pt>
                <c:pt idx="11">
                  <c:v>1.41</c:v>
                </c:pt>
                <c:pt idx="12">
                  <c:v>1.42</c:v>
                </c:pt>
                <c:pt idx="13">
                  <c:v>1.43</c:v>
                </c:pt>
                <c:pt idx="14">
                  <c:v>1.44</c:v>
                </c:pt>
                <c:pt idx="15">
                  <c:v>1.45</c:v>
                </c:pt>
                <c:pt idx="16">
                  <c:v>1.46</c:v>
                </c:pt>
                <c:pt idx="17">
                  <c:v>1.47</c:v>
                </c:pt>
                <c:pt idx="18">
                  <c:v>1.48</c:v>
                </c:pt>
                <c:pt idx="19">
                  <c:v>1.49</c:v>
                </c:pt>
                <c:pt idx="20">
                  <c:v>1.5</c:v>
                </c:pt>
              </c:numCache>
            </c:numRef>
          </c:xVal>
          <c:yVal>
            <c:numRef>
              <c:f>'Put option smart buy'!$H$4:$H$24</c:f>
              <c:numCache>
                <c:formatCode>Γενικός τύπος</c:formatCode>
                <c:ptCount val="21"/>
                <c:pt idx="0">
                  <c:v>-6.0000000000000053E-2</c:v>
                </c:pt>
                <c:pt idx="1">
                  <c:v>-5.0000000000000044E-2</c:v>
                </c:pt>
                <c:pt idx="2">
                  <c:v>-4.0000000000000036E-2</c:v>
                </c:pt>
                <c:pt idx="3">
                  <c:v>-3.0000000000000027E-2</c:v>
                </c:pt>
                <c:pt idx="4">
                  <c:v>-2.0000000000000018E-2</c:v>
                </c:pt>
                <c:pt idx="5">
                  <c:v>-1.0000000000000009E-2</c:v>
                </c:pt>
                <c:pt idx="6">
                  <c:v>0</c:v>
                </c:pt>
                <c:pt idx="7">
                  <c:v>1.0000000000000009E-2</c:v>
                </c:pt>
                <c:pt idx="8">
                  <c:v>2.0000000000000018E-2</c:v>
                </c:pt>
                <c:pt idx="9">
                  <c:v>3.0000000000000027E-2</c:v>
                </c:pt>
                <c:pt idx="10">
                  <c:v>4.0000000000000036E-2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539840"/>
        <c:axId val="251541376"/>
      </c:scatterChart>
      <c:valAx>
        <c:axId val="251539840"/>
        <c:scaling>
          <c:orientation val="minMax"/>
          <c:max val="1.5"/>
          <c:min val="1.3"/>
        </c:scaling>
        <c:delete val="0"/>
        <c:axPos val="b"/>
        <c:numFmt formatCode="#.##0,00\ &quot;€&quot;" sourceLinked="1"/>
        <c:majorTickMark val="out"/>
        <c:minorTickMark val="none"/>
        <c:tickLblPos val="nextTo"/>
        <c:crossAx val="251541376"/>
        <c:crosses val="autoZero"/>
        <c:crossBetween val="midCat"/>
      </c:valAx>
      <c:valAx>
        <c:axId val="251541376"/>
        <c:scaling>
          <c:orientation val="minMax"/>
          <c:min val="-8.0000000000000016E-2"/>
        </c:scaling>
        <c:delete val="0"/>
        <c:axPos val="l"/>
        <c:majorGridlines/>
        <c:numFmt formatCode="Γενικός τύπος" sourceLinked="1"/>
        <c:majorTickMark val="out"/>
        <c:minorTickMark val="none"/>
        <c:tickLblPos val="nextTo"/>
        <c:crossAx val="251539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9</xdr:row>
      <xdr:rowOff>80962</xdr:rowOff>
    </xdr:from>
    <xdr:to>
      <xdr:col>7</xdr:col>
      <xdr:colOff>161925</xdr:colOff>
      <xdr:row>17</xdr:row>
      <xdr:rowOff>104775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18</xdr:row>
      <xdr:rowOff>161925</xdr:rowOff>
    </xdr:from>
    <xdr:to>
      <xdr:col>7</xdr:col>
      <xdr:colOff>200025</xdr:colOff>
      <xdr:row>26</xdr:row>
      <xdr:rowOff>185738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10</xdr:row>
      <xdr:rowOff>185737</xdr:rowOff>
    </xdr:from>
    <xdr:to>
      <xdr:col>6</xdr:col>
      <xdr:colOff>542925</xdr:colOff>
      <xdr:row>19</xdr:row>
      <xdr:rowOff>19050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514350</xdr:colOff>
      <xdr:row>19</xdr:row>
      <xdr:rowOff>152400</xdr:rowOff>
    </xdr:from>
    <xdr:to>
      <xdr:col>6</xdr:col>
      <xdr:colOff>523875</xdr:colOff>
      <xdr:row>27</xdr:row>
      <xdr:rowOff>176213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10</xdr:row>
      <xdr:rowOff>185737</xdr:rowOff>
    </xdr:from>
    <xdr:to>
      <xdr:col>6</xdr:col>
      <xdr:colOff>542925</xdr:colOff>
      <xdr:row>19</xdr:row>
      <xdr:rowOff>19050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514350</xdr:colOff>
      <xdr:row>19</xdr:row>
      <xdr:rowOff>152400</xdr:rowOff>
    </xdr:from>
    <xdr:to>
      <xdr:col>6</xdr:col>
      <xdr:colOff>523875</xdr:colOff>
      <xdr:row>27</xdr:row>
      <xdr:rowOff>176213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10</xdr:row>
      <xdr:rowOff>185737</xdr:rowOff>
    </xdr:from>
    <xdr:to>
      <xdr:col>6</xdr:col>
      <xdr:colOff>542925</xdr:colOff>
      <xdr:row>19</xdr:row>
      <xdr:rowOff>19050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514350</xdr:colOff>
      <xdr:row>19</xdr:row>
      <xdr:rowOff>152400</xdr:rowOff>
    </xdr:from>
    <xdr:to>
      <xdr:col>6</xdr:col>
      <xdr:colOff>523875</xdr:colOff>
      <xdr:row>27</xdr:row>
      <xdr:rowOff>176213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/>
  <dimension ref="A2:A14"/>
  <sheetViews>
    <sheetView workbookViewId="0">
      <selection activeCell="A9" sqref="A9"/>
    </sheetView>
  </sheetViews>
  <sheetFormatPr defaultRowHeight="15" x14ac:dyDescent="0.25"/>
  <sheetData>
    <row r="2" spans="1:1" x14ac:dyDescent="0.25">
      <c r="A2" t="s">
        <v>32</v>
      </c>
    </row>
    <row r="3" spans="1:1" x14ac:dyDescent="0.25">
      <c r="A3" t="s">
        <v>40</v>
      </c>
    </row>
    <row r="4" spans="1:1" x14ac:dyDescent="0.25">
      <c r="A4" t="s">
        <v>34</v>
      </c>
    </row>
    <row r="5" spans="1:1" x14ac:dyDescent="0.25">
      <c r="A5" t="s">
        <v>33</v>
      </c>
    </row>
    <row r="7" spans="1:1" x14ac:dyDescent="0.25">
      <c r="A7" t="s">
        <v>35</v>
      </c>
    </row>
    <row r="8" spans="1:1" x14ac:dyDescent="0.25">
      <c r="A8" t="s">
        <v>41</v>
      </c>
    </row>
    <row r="10" spans="1:1" x14ac:dyDescent="0.25">
      <c r="A10" t="s">
        <v>36</v>
      </c>
    </row>
    <row r="11" spans="1:1" x14ac:dyDescent="0.25">
      <c r="A11" t="s">
        <v>37</v>
      </c>
    </row>
    <row r="13" spans="1:1" x14ac:dyDescent="0.25">
      <c r="A13" t="s">
        <v>39</v>
      </c>
    </row>
    <row r="14" spans="1:1" x14ac:dyDescent="0.25">
      <c r="A14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2"/>
  <dimension ref="A3:H25"/>
  <sheetViews>
    <sheetView topLeftCell="A4" workbookViewId="0">
      <selection activeCell="B9" sqref="B9"/>
    </sheetView>
  </sheetViews>
  <sheetFormatPr defaultRowHeight="15" x14ac:dyDescent="0.25"/>
  <cols>
    <col min="1" max="1" width="61" bestFit="1" customWidth="1"/>
    <col min="3" max="3" width="11.140625" customWidth="1"/>
    <col min="4" max="4" width="6" customWidth="1"/>
    <col min="5" max="5" width="9.140625" style="10"/>
    <col min="6" max="6" width="10.28515625" style="10" bestFit="1" customWidth="1"/>
    <col min="7" max="8" width="9.140625" style="10"/>
  </cols>
  <sheetData>
    <row r="3" spans="1:8" x14ac:dyDescent="0.25">
      <c r="A3" t="s">
        <v>0</v>
      </c>
    </row>
    <row r="4" spans="1:8" x14ac:dyDescent="0.25">
      <c r="A4" t="s">
        <v>7</v>
      </c>
      <c r="B4">
        <v>1.2E-2</v>
      </c>
      <c r="E4" s="10">
        <v>-0.1</v>
      </c>
      <c r="F4" s="11">
        <f>$B$5+E4</f>
        <v>1.2999999999999998</v>
      </c>
      <c r="G4" s="10">
        <f>IF(F4&lt;$B$5,-$B$4,-$B$4-$B$5+F4)</f>
        <v>-1.2E-2</v>
      </c>
      <c r="H4" s="10">
        <f>IF(F4&lt;$B$5,$B$4,$B$4+$B$5-F4)</f>
        <v>1.2E-2</v>
      </c>
    </row>
    <row r="5" spans="1:8" x14ac:dyDescent="0.25">
      <c r="A5" s="4" t="s">
        <v>1</v>
      </c>
      <c r="B5" s="1">
        <v>1.4</v>
      </c>
      <c r="E5" s="10">
        <v>-0.09</v>
      </c>
      <c r="F5" s="11">
        <f t="shared" ref="F5:F24" si="0">$B$5+E5</f>
        <v>1.3099999999999998</v>
      </c>
      <c r="G5" s="10">
        <f t="shared" ref="G5:G24" si="1">IF(F5&lt;$B$5,-$B$4,-$B$4-$B$5+F5)</f>
        <v>-1.2E-2</v>
      </c>
      <c r="H5" s="10">
        <f t="shared" ref="H5:H24" si="2">IF(F5&lt;$B$5,$B$4,$B$4+$B$5-F5)</f>
        <v>1.2E-2</v>
      </c>
    </row>
    <row r="6" spans="1:8" x14ac:dyDescent="0.25">
      <c r="A6" s="4" t="s">
        <v>2</v>
      </c>
      <c r="B6" s="1">
        <v>1.39</v>
      </c>
      <c r="E6" s="10">
        <v>-0.08</v>
      </c>
      <c r="F6" s="11">
        <f t="shared" si="0"/>
        <v>1.3199999999999998</v>
      </c>
      <c r="G6" s="10">
        <f t="shared" si="1"/>
        <v>-1.2E-2</v>
      </c>
      <c r="H6" s="10">
        <f t="shared" si="2"/>
        <v>1.2E-2</v>
      </c>
    </row>
    <row r="7" spans="1:8" x14ac:dyDescent="0.25">
      <c r="A7" s="4" t="s">
        <v>23</v>
      </c>
      <c r="B7" s="1">
        <v>1.41</v>
      </c>
      <c r="E7" s="10">
        <v>-7.0000000000000007E-2</v>
      </c>
      <c r="F7" s="11">
        <f t="shared" si="0"/>
        <v>1.3299999999999998</v>
      </c>
      <c r="G7" s="10">
        <f t="shared" si="1"/>
        <v>-1.2E-2</v>
      </c>
      <c r="H7" s="10">
        <f t="shared" si="2"/>
        <v>1.2E-2</v>
      </c>
    </row>
    <row r="8" spans="1:8" x14ac:dyDescent="0.25">
      <c r="A8" s="4" t="s">
        <v>4</v>
      </c>
      <c r="B8">
        <v>31250</v>
      </c>
      <c r="E8" s="10">
        <v>-0.06</v>
      </c>
      <c r="F8" s="11">
        <f t="shared" si="0"/>
        <v>1.3399999999999999</v>
      </c>
      <c r="G8" s="10">
        <f t="shared" si="1"/>
        <v>-1.2E-2</v>
      </c>
      <c r="H8" s="10">
        <f t="shared" si="2"/>
        <v>1.2E-2</v>
      </c>
    </row>
    <row r="9" spans="1:8" x14ac:dyDescent="0.25">
      <c r="E9" s="10">
        <v>-0.05</v>
      </c>
      <c r="F9" s="11">
        <f t="shared" si="0"/>
        <v>1.3499999999999999</v>
      </c>
      <c r="G9" s="10">
        <f t="shared" si="1"/>
        <v>-1.2E-2</v>
      </c>
      <c r="H9" s="10">
        <f t="shared" si="2"/>
        <v>1.2E-2</v>
      </c>
    </row>
    <row r="10" spans="1:8" x14ac:dyDescent="0.25">
      <c r="E10" s="10">
        <v>-0.04</v>
      </c>
      <c r="F10" s="11">
        <f t="shared" si="0"/>
        <v>1.3599999999999999</v>
      </c>
      <c r="G10" s="10">
        <f t="shared" si="1"/>
        <v>-1.2E-2</v>
      </c>
      <c r="H10" s="10">
        <f t="shared" si="2"/>
        <v>1.2E-2</v>
      </c>
    </row>
    <row r="11" spans="1:8" x14ac:dyDescent="0.25">
      <c r="A11" t="s">
        <v>5</v>
      </c>
      <c r="E11" s="10">
        <v>-0.03</v>
      </c>
      <c r="F11" s="11">
        <f t="shared" si="0"/>
        <v>1.3699999999999999</v>
      </c>
      <c r="G11" s="10">
        <f t="shared" si="1"/>
        <v>-1.2E-2</v>
      </c>
      <c r="H11" s="10">
        <f t="shared" si="2"/>
        <v>1.2E-2</v>
      </c>
    </row>
    <row r="12" spans="1:8" x14ac:dyDescent="0.25">
      <c r="A12" t="s">
        <v>6</v>
      </c>
      <c r="E12" s="10">
        <v>-0.02</v>
      </c>
      <c r="F12" s="11">
        <f t="shared" si="0"/>
        <v>1.38</v>
      </c>
      <c r="G12" s="10">
        <f t="shared" si="1"/>
        <v>-1.2E-2</v>
      </c>
      <c r="H12" s="10">
        <f t="shared" si="2"/>
        <v>1.2E-2</v>
      </c>
    </row>
    <row r="13" spans="1:8" x14ac:dyDescent="0.25">
      <c r="A13" s="5" t="s">
        <v>13</v>
      </c>
      <c r="B13" t="s">
        <v>11</v>
      </c>
      <c r="C13" t="s">
        <v>12</v>
      </c>
      <c r="E13" s="10">
        <v>-0.01</v>
      </c>
      <c r="F13" s="11">
        <f t="shared" si="0"/>
        <v>1.39</v>
      </c>
      <c r="G13" s="10">
        <f t="shared" si="1"/>
        <v>-1.2E-2</v>
      </c>
      <c r="H13" s="10">
        <f t="shared" si="2"/>
        <v>1.2E-2</v>
      </c>
    </row>
    <row r="14" spans="1:8" x14ac:dyDescent="0.25">
      <c r="A14" s="4" t="s">
        <v>25</v>
      </c>
      <c r="B14" s="1">
        <f>-B5</f>
        <v>-1.4</v>
      </c>
      <c r="C14" s="1">
        <f>B14*$B$8</f>
        <v>-43750</v>
      </c>
      <c r="E14" s="10">
        <v>0</v>
      </c>
      <c r="F14" s="11">
        <f t="shared" si="0"/>
        <v>1.4</v>
      </c>
      <c r="G14" s="10">
        <f t="shared" si="1"/>
        <v>-1.2000000000000011E-2</v>
      </c>
      <c r="H14" s="10">
        <f t="shared" si="2"/>
        <v>1.2000000000000011E-2</v>
      </c>
    </row>
    <row r="15" spans="1:8" x14ac:dyDescent="0.25">
      <c r="A15" s="4" t="s">
        <v>10</v>
      </c>
      <c r="B15" s="1">
        <f>B7</f>
        <v>1.41</v>
      </c>
      <c r="C15" s="1">
        <f>B15*$B$8</f>
        <v>44062.5</v>
      </c>
      <c r="E15" s="10">
        <v>0.01</v>
      </c>
      <c r="F15" s="11">
        <f t="shared" si="0"/>
        <v>1.41</v>
      </c>
      <c r="G15" s="10">
        <f t="shared" si="1"/>
        <v>-2.0000000000000018E-3</v>
      </c>
      <c r="H15" s="10">
        <f t="shared" si="2"/>
        <v>2.0000000000000018E-3</v>
      </c>
    </row>
    <row r="16" spans="1:8" x14ac:dyDescent="0.25">
      <c r="A16" s="4" t="s">
        <v>8</v>
      </c>
      <c r="B16" s="9">
        <f>-B4</f>
        <v>-1.2E-2</v>
      </c>
      <c r="C16" s="3">
        <f>B16*$B$8</f>
        <v>-375</v>
      </c>
      <c r="E16" s="10">
        <v>0.02</v>
      </c>
      <c r="F16" s="11">
        <f t="shared" si="0"/>
        <v>1.42</v>
      </c>
      <c r="G16" s="10">
        <f t="shared" si="1"/>
        <v>8.0000000000000071E-3</v>
      </c>
      <c r="H16" s="10">
        <f t="shared" si="2"/>
        <v>-8.0000000000000071E-3</v>
      </c>
    </row>
    <row r="17" spans="1:8" x14ac:dyDescent="0.25">
      <c r="B17" s="8">
        <f>SUM(B14:B16)</f>
        <v>-1.9999999999999914E-3</v>
      </c>
      <c r="C17" s="1">
        <f>B17*$B$8</f>
        <v>-62.49999999999973</v>
      </c>
      <c r="E17" s="10">
        <v>0.03</v>
      </c>
      <c r="F17" s="11">
        <f t="shared" si="0"/>
        <v>1.43</v>
      </c>
      <c r="G17" s="10">
        <f t="shared" si="1"/>
        <v>1.8000000000000016E-2</v>
      </c>
      <c r="H17" s="10">
        <f t="shared" si="2"/>
        <v>-1.8000000000000016E-2</v>
      </c>
    </row>
    <row r="18" spans="1:8" x14ac:dyDescent="0.25">
      <c r="C18" s="1"/>
      <c r="E18" s="10">
        <v>0.04</v>
      </c>
      <c r="F18" s="11">
        <f t="shared" si="0"/>
        <v>1.44</v>
      </c>
      <c r="G18" s="10">
        <f t="shared" si="1"/>
        <v>2.8000000000000025E-2</v>
      </c>
      <c r="H18" s="10">
        <f t="shared" si="2"/>
        <v>-2.8000000000000025E-2</v>
      </c>
    </row>
    <row r="19" spans="1:8" x14ac:dyDescent="0.25">
      <c r="A19" s="6" t="s">
        <v>16</v>
      </c>
      <c r="E19" s="10">
        <v>0.05</v>
      </c>
      <c r="F19" s="11">
        <f t="shared" si="0"/>
        <v>1.45</v>
      </c>
      <c r="G19" s="10">
        <f t="shared" si="1"/>
        <v>3.8000000000000034E-2</v>
      </c>
      <c r="H19" s="10">
        <f t="shared" si="2"/>
        <v>-3.8000000000000034E-2</v>
      </c>
    </row>
    <row r="20" spans="1:8" x14ac:dyDescent="0.25">
      <c r="A20" s="6" t="s">
        <v>6</v>
      </c>
      <c r="E20" s="10">
        <v>0.06</v>
      </c>
      <c r="F20" s="11">
        <f>$B$5+E20</f>
        <v>1.46</v>
      </c>
      <c r="G20" s="10">
        <f t="shared" si="1"/>
        <v>4.8000000000000043E-2</v>
      </c>
      <c r="H20" s="10">
        <f t="shared" si="2"/>
        <v>-4.8000000000000043E-2</v>
      </c>
    </row>
    <row r="21" spans="1:8" x14ac:dyDescent="0.25">
      <c r="A21" s="5" t="s">
        <v>14</v>
      </c>
      <c r="B21" t="s">
        <v>11</v>
      </c>
      <c r="C21" t="s">
        <v>12</v>
      </c>
      <c r="E21" s="10">
        <v>7.0000000000000007E-2</v>
      </c>
      <c r="F21" s="11">
        <f t="shared" si="0"/>
        <v>1.47</v>
      </c>
      <c r="G21" s="10">
        <f t="shared" si="1"/>
        <v>5.8000000000000052E-2</v>
      </c>
      <c r="H21" s="10">
        <f t="shared" si="2"/>
        <v>-5.8000000000000052E-2</v>
      </c>
    </row>
    <row r="22" spans="1:8" x14ac:dyDescent="0.25">
      <c r="A22" s="4" t="s">
        <v>26</v>
      </c>
      <c r="B22" s="1">
        <f>-B7</f>
        <v>-1.41</v>
      </c>
      <c r="C22" s="1">
        <f>B23*$B$8</f>
        <v>43750</v>
      </c>
      <c r="E22" s="10">
        <v>0.08</v>
      </c>
      <c r="F22" s="11">
        <f t="shared" si="0"/>
        <v>1.48</v>
      </c>
      <c r="G22" s="10">
        <f t="shared" si="1"/>
        <v>6.800000000000006E-2</v>
      </c>
      <c r="H22" s="10">
        <f t="shared" si="2"/>
        <v>-6.800000000000006E-2</v>
      </c>
    </row>
    <row r="23" spans="1:8" x14ac:dyDescent="0.25">
      <c r="A23" s="4" t="s">
        <v>21</v>
      </c>
      <c r="B23" s="1">
        <f>+B5</f>
        <v>1.4</v>
      </c>
      <c r="C23" s="1">
        <f>B24*$B$8</f>
        <v>375</v>
      </c>
      <c r="E23" s="10">
        <v>0.09</v>
      </c>
      <c r="F23" s="11">
        <f t="shared" si="0"/>
        <v>1.49</v>
      </c>
      <c r="G23" s="10">
        <f t="shared" si="1"/>
        <v>7.8000000000000069E-2</v>
      </c>
      <c r="H23" s="10">
        <f t="shared" si="2"/>
        <v>-7.8000000000000069E-2</v>
      </c>
    </row>
    <row r="24" spans="1:8" x14ac:dyDescent="0.25">
      <c r="A24" s="4" t="s">
        <v>15</v>
      </c>
      <c r="B24" s="3">
        <f>B4</f>
        <v>1.2E-2</v>
      </c>
      <c r="C24" s="3">
        <f>B25*$B$8</f>
        <v>62.49999999999973</v>
      </c>
      <c r="E24" s="10">
        <v>0.1</v>
      </c>
      <c r="F24" s="11">
        <f t="shared" si="0"/>
        <v>1.5</v>
      </c>
      <c r="G24" s="10">
        <f t="shared" si="1"/>
        <v>8.8000000000000078E-2</v>
      </c>
      <c r="H24" s="10">
        <f t="shared" si="2"/>
        <v>-8.8000000000000078E-2</v>
      </c>
    </row>
    <row r="25" spans="1:8" x14ac:dyDescent="0.25">
      <c r="B25" s="8">
        <f>SUM(B22:B24)</f>
        <v>1.9999999999999914E-3</v>
      </c>
      <c r="C25" s="1">
        <f>B25*$B$8</f>
        <v>62.49999999999973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3:H25"/>
  <sheetViews>
    <sheetView workbookViewId="0">
      <selection activeCell="B10" sqref="B10"/>
    </sheetView>
  </sheetViews>
  <sheetFormatPr defaultRowHeight="15" x14ac:dyDescent="0.25"/>
  <cols>
    <col min="1" max="1" width="59.140625" bestFit="1" customWidth="1"/>
    <col min="2" max="2" width="11.42578125" customWidth="1"/>
    <col min="3" max="3" width="10.28515625" bestFit="1" customWidth="1"/>
    <col min="4" max="4" width="20.7109375" customWidth="1"/>
    <col min="6" max="6" width="10.28515625" bestFit="1" customWidth="1"/>
  </cols>
  <sheetData>
    <row r="3" spans="1:8" x14ac:dyDescent="0.25">
      <c r="A3" t="s">
        <v>0</v>
      </c>
    </row>
    <row r="4" spans="1:8" x14ac:dyDescent="0.25">
      <c r="A4" t="s">
        <v>7</v>
      </c>
      <c r="B4">
        <v>0.02</v>
      </c>
      <c r="E4">
        <v>-0.1</v>
      </c>
      <c r="F4" s="1">
        <f t="shared" ref="F4:F11" si="0">$B$5+E4</f>
        <v>1.2999999999999998</v>
      </c>
      <c r="G4">
        <f>IF(F4&lt;$B$5,-$B$4,-$B$4-$B$5+F4)</f>
        <v>-0.02</v>
      </c>
      <c r="H4">
        <f>IF(F4&lt;$B$5,$B$4,$B$4+$B$5-F4)</f>
        <v>0.02</v>
      </c>
    </row>
    <row r="5" spans="1:8" x14ac:dyDescent="0.25">
      <c r="A5" s="4" t="s">
        <v>1</v>
      </c>
      <c r="B5" s="1">
        <v>1.4</v>
      </c>
      <c r="E5">
        <v>-0.09</v>
      </c>
      <c r="F5" s="1">
        <f t="shared" si="0"/>
        <v>1.3099999999999998</v>
      </c>
      <c r="G5">
        <f t="shared" ref="G5:G24" si="1">IF(F5&lt;$B$5,-$B$4,-$B$4-$B$5+F5)</f>
        <v>-0.02</v>
      </c>
      <c r="H5">
        <f t="shared" ref="H5:H24" si="2">IF(F5&lt;$B$5,$B$4,$B$4+$B$5-F5)</f>
        <v>0.02</v>
      </c>
    </row>
    <row r="6" spans="1:8" x14ac:dyDescent="0.25">
      <c r="A6" s="4" t="s">
        <v>2</v>
      </c>
      <c r="B6" s="1">
        <v>1.39</v>
      </c>
      <c r="E6">
        <v>-0.08</v>
      </c>
      <c r="F6" s="1">
        <f t="shared" si="0"/>
        <v>1.3199999999999998</v>
      </c>
      <c r="G6">
        <f t="shared" si="1"/>
        <v>-0.02</v>
      </c>
      <c r="H6">
        <f t="shared" si="2"/>
        <v>0.02</v>
      </c>
    </row>
    <row r="7" spans="1:8" x14ac:dyDescent="0.25">
      <c r="A7" s="4" t="s">
        <v>3</v>
      </c>
      <c r="B7" s="1">
        <f ca="1">B6+RAND()*0.12-0.06</f>
        <v>1.433329871664256</v>
      </c>
      <c r="E7">
        <v>-7.0000000000000007E-2</v>
      </c>
      <c r="F7" s="1">
        <f t="shared" si="0"/>
        <v>1.3299999999999998</v>
      </c>
      <c r="G7">
        <f t="shared" si="1"/>
        <v>-0.02</v>
      </c>
      <c r="H7">
        <f t="shared" si="2"/>
        <v>0.02</v>
      </c>
    </row>
    <row r="8" spans="1:8" x14ac:dyDescent="0.25">
      <c r="A8" s="4" t="s">
        <v>4</v>
      </c>
      <c r="B8">
        <v>1000</v>
      </c>
      <c r="E8">
        <v>-0.06</v>
      </c>
      <c r="F8" s="1">
        <f t="shared" si="0"/>
        <v>1.3399999999999999</v>
      </c>
      <c r="G8">
        <f t="shared" si="1"/>
        <v>-0.02</v>
      </c>
      <c r="H8">
        <f t="shared" si="2"/>
        <v>0.02</v>
      </c>
    </row>
    <row r="9" spans="1:8" x14ac:dyDescent="0.25">
      <c r="A9" s="4" t="s">
        <v>17</v>
      </c>
      <c r="B9" s="1">
        <f ca="1">B6+RAND()*0.12-0.06</f>
        <v>1.378320568169368</v>
      </c>
      <c r="E9">
        <v>-0.05</v>
      </c>
      <c r="F9" s="1">
        <f t="shared" si="0"/>
        <v>1.3499999999999999</v>
      </c>
      <c r="G9">
        <f t="shared" si="1"/>
        <v>-0.02</v>
      </c>
      <c r="H9">
        <f t="shared" si="2"/>
        <v>0.02</v>
      </c>
    </row>
    <row r="10" spans="1:8" x14ac:dyDescent="0.25">
      <c r="B10" s="7" t="str">
        <f>IF(B6&gt;B5,"in the money",IF(B5=B6,"ath the money","out of the money"))</f>
        <v>out of the money</v>
      </c>
      <c r="E10">
        <v>-0.04</v>
      </c>
      <c r="F10" s="1">
        <f t="shared" si="0"/>
        <v>1.3599999999999999</v>
      </c>
      <c r="G10">
        <f t="shared" si="1"/>
        <v>-0.02</v>
      </c>
      <c r="H10">
        <f t="shared" si="2"/>
        <v>0.02</v>
      </c>
    </row>
    <row r="11" spans="1:8" x14ac:dyDescent="0.25">
      <c r="A11" t="s">
        <v>5</v>
      </c>
      <c r="E11">
        <v>-0.03</v>
      </c>
      <c r="F11" s="1">
        <f t="shared" si="0"/>
        <v>1.3699999999999999</v>
      </c>
      <c r="G11">
        <f t="shared" si="1"/>
        <v>-0.02</v>
      </c>
      <c r="H11">
        <f t="shared" si="2"/>
        <v>0.02</v>
      </c>
    </row>
    <row r="12" spans="1:8" x14ac:dyDescent="0.25">
      <c r="A12" t="s">
        <v>6</v>
      </c>
      <c r="E12">
        <v>-0.02</v>
      </c>
      <c r="F12" s="1">
        <f t="shared" ref="F12:F24" si="3">$B$5+E12</f>
        <v>1.38</v>
      </c>
      <c r="G12">
        <f t="shared" si="1"/>
        <v>-0.02</v>
      </c>
      <c r="H12">
        <f t="shared" si="2"/>
        <v>0.02</v>
      </c>
    </row>
    <row r="13" spans="1:8" x14ac:dyDescent="0.25">
      <c r="A13" s="5" t="s">
        <v>13</v>
      </c>
      <c r="B13" t="s">
        <v>11</v>
      </c>
      <c r="C13" t="s">
        <v>12</v>
      </c>
      <c r="E13">
        <v>-0.01</v>
      </c>
      <c r="F13" s="1">
        <f t="shared" si="3"/>
        <v>1.39</v>
      </c>
      <c r="G13">
        <f t="shared" si="1"/>
        <v>-0.02</v>
      </c>
      <c r="H13">
        <f t="shared" si="2"/>
        <v>0.02</v>
      </c>
    </row>
    <row r="14" spans="1:8" x14ac:dyDescent="0.25">
      <c r="A14" s="4" t="s">
        <v>9</v>
      </c>
      <c r="B14" s="1">
        <f ca="1">IF(B5+B4&lt;B9,-B5,0)</f>
        <v>0</v>
      </c>
      <c r="C14" s="1">
        <f ca="1">B14*$B$8</f>
        <v>0</v>
      </c>
      <c r="E14">
        <v>0</v>
      </c>
      <c r="F14" s="1">
        <f t="shared" si="3"/>
        <v>1.4</v>
      </c>
      <c r="G14">
        <f t="shared" si="1"/>
        <v>-2.0000000000000018E-2</v>
      </c>
      <c r="H14">
        <f t="shared" si="2"/>
        <v>2.0000000000000018E-2</v>
      </c>
    </row>
    <row r="15" spans="1:8" x14ac:dyDescent="0.25">
      <c r="A15" s="4" t="s">
        <v>10</v>
      </c>
      <c r="B15" s="1">
        <f ca="1">IF(B14=0,0,B7)</f>
        <v>0</v>
      </c>
      <c r="C15" s="1">
        <f ca="1">B15*$B$8</f>
        <v>0</v>
      </c>
      <c r="E15">
        <v>0.01</v>
      </c>
      <c r="F15" s="1">
        <f t="shared" si="3"/>
        <v>1.41</v>
      </c>
      <c r="G15">
        <f t="shared" si="1"/>
        <v>-1.0000000000000009E-2</v>
      </c>
      <c r="H15">
        <f t="shared" si="2"/>
        <v>1.0000000000000009E-2</v>
      </c>
    </row>
    <row r="16" spans="1:8" x14ac:dyDescent="0.25">
      <c r="A16" s="4" t="s">
        <v>8</v>
      </c>
      <c r="B16" s="3">
        <f ca="1">IF(B5+B4&lt;B9,-B4,0)</f>
        <v>0</v>
      </c>
      <c r="C16" s="3">
        <f ca="1">B16*$B$8</f>
        <v>0</v>
      </c>
      <c r="E16">
        <v>0.02</v>
      </c>
      <c r="F16" s="1">
        <f t="shared" si="3"/>
        <v>1.42</v>
      </c>
      <c r="G16">
        <f t="shared" si="1"/>
        <v>0</v>
      </c>
      <c r="H16">
        <f t="shared" si="2"/>
        <v>0</v>
      </c>
    </row>
    <row r="17" spans="1:8" x14ac:dyDescent="0.25">
      <c r="B17" s="1">
        <f ca="1">SUM(B14:B16)</f>
        <v>0</v>
      </c>
      <c r="C17" s="1">
        <f ca="1">B17*$B$8</f>
        <v>0</v>
      </c>
      <c r="E17">
        <v>0.03</v>
      </c>
      <c r="F17" s="1">
        <f t="shared" si="3"/>
        <v>1.43</v>
      </c>
      <c r="G17">
        <f t="shared" si="1"/>
        <v>1.0000000000000009E-2</v>
      </c>
      <c r="H17">
        <f t="shared" si="2"/>
        <v>-1.0000000000000009E-2</v>
      </c>
    </row>
    <row r="18" spans="1:8" x14ac:dyDescent="0.25">
      <c r="E18">
        <v>0.04</v>
      </c>
      <c r="F18" s="1">
        <f t="shared" si="3"/>
        <v>1.44</v>
      </c>
      <c r="G18">
        <f t="shared" si="1"/>
        <v>2.0000000000000018E-2</v>
      </c>
      <c r="H18">
        <f t="shared" si="2"/>
        <v>-2.0000000000000018E-2</v>
      </c>
    </row>
    <row r="19" spans="1:8" x14ac:dyDescent="0.25">
      <c r="A19" s="6" t="s">
        <v>16</v>
      </c>
      <c r="C19" s="1"/>
      <c r="E19">
        <v>0.05</v>
      </c>
      <c r="F19" s="1">
        <f t="shared" si="3"/>
        <v>1.45</v>
      </c>
      <c r="G19">
        <f t="shared" si="1"/>
        <v>3.0000000000000027E-2</v>
      </c>
      <c r="H19">
        <f t="shared" si="2"/>
        <v>-3.0000000000000027E-2</v>
      </c>
    </row>
    <row r="20" spans="1:8" x14ac:dyDescent="0.25">
      <c r="A20" s="6" t="s">
        <v>6</v>
      </c>
      <c r="E20">
        <v>0.06</v>
      </c>
      <c r="F20" s="1">
        <f>$B$5+E20</f>
        <v>1.46</v>
      </c>
      <c r="G20">
        <f t="shared" si="1"/>
        <v>4.0000000000000036E-2</v>
      </c>
      <c r="H20">
        <f t="shared" si="2"/>
        <v>-4.0000000000000036E-2</v>
      </c>
    </row>
    <row r="21" spans="1:8" x14ac:dyDescent="0.25">
      <c r="A21" s="5" t="s">
        <v>14</v>
      </c>
      <c r="B21" t="s">
        <v>11</v>
      </c>
      <c r="C21" t="s">
        <v>12</v>
      </c>
      <c r="E21">
        <v>7.0000000000000007E-2</v>
      </c>
      <c r="F21" s="1">
        <f t="shared" si="3"/>
        <v>1.47</v>
      </c>
      <c r="G21">
        <f t="shared" si="1"/>
        <v>5.0000000000000044E-2</v>
      </c>
      <c r="H21">
        <f t="shared" si="2"/>
        <v>-5.0000000000000044E-2</v>
      </c>
    </row>
    <row r="22" spans="1:8" x14ac:dyDescent="0.25">
      <c r="A22" s="4" t="s">
        <v>26</v>
      </c>
      <c r="B22" s="1">
        <f ca="1">IF(B5+B4&lt;B9,-B7,0)</f>
        <v>0</v>
      </c>
      <c r="C22" s="1">
        <f ca="1">B23*$B$8</f>
        <v>0</v>
      </c>
      <c r="E22">
        <v>0.08</v>
      </c>
      <c r="F22" s="1">
        <f t="shared" si="3"/>
        <v>1.48</v>
      </c>
      <c r="G22">
        <f t="shared" si="1"/>
        <v>6.0000000000000053E-2</v>
      </c>
      <c r="H22">
        <f t="shared" si="2"/>
        <v>-6.0000000000000053E-2</v>
      </c>
    </row>
    <row r="23" spans="1:8" x14ac:dyDescent="0.25">
      <c r="A23" s="4" t="s">
        <v>21</v>
      </c>
      <c r="B23" s="1">
        <f ca="1">IF(B5+B4&lt;B9,B5,0)</f>
        <v>0</v>
      </c>
      <c r="C23" s="1">
        <f ca="1">B24*$B$8</f>
        <v>0</v>
      </c>
      <c r="E23">
        <v>0.09</v>
      </c>
      <c r="F23" s="1">
        <f t="shared" si="3"/>
        <v>1.49</v>
      </c>
      <c r="G23">
        <f t="shared" si="1"/>
        <v>7.0000000000000062E-2</v>
      </c>
      <c r="H23">
        <f t="shared" si="2"/>
        <v>-7.0000000000000062E-2</v>
      </c>
    </row>
    <row r="24" spans="1:8" x14ac:dyDescent="0.25">
      <c r="A24" s="4" t="s">
        <v>15</v>
      </c>
      <c r="B24" s="2">
        <f ca="1">IF(B5+B4&lt;B9,B4,0)</f>
        <v>0</v>
      </c>
      <c r="C24" s="3">
        <f ca="1">B25*$B$8</f>
        <v>0</v>
      </c>
      <c r="E24">
        <v>0.1</v>
      </c>
      <c r="F24" s="1">
        <f t="shared" si="3"/>
        <v>1.5</v>
      </c>
      <c r="G24">
        <f t="shared" si="1"/>
        <v>8.0000000000000071E-2</v>
      </c>
      <c r="H24">
        <f t="shared" si="2"/>
        <v>-8.0000000000000071E-2</v>
      </c>
    </row>
    <row r="25" spans="1:8" x14ac:dyDescent="0.25">
      <c r="B25" s="1">
        <f ca="1">SUM(B22:B24)</f>
        <v>0</v>
      </c>
      <c r="C25" s="1">
        <f>E24*$B$8</f>
        <v>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4"/>
  <dimension ref="A3:H25"/>
  <sheetViews>
    <sheetView topLeftCell="A2" workbookViewId="0">
      <selection activeCell="A23" sqref="A23"/>
    </sheetView>
  </sheetViews>
  <sheetFormatPr defaultRowHeight="15" x14ac:dyDescent="0.25"/>
  <cols>
    <col min="1" max="1" width="59.140625" bestFit="1" customWidth="1"/>
    <col min="2" max="2" width="11.42578125" customWidth="1"/>
    <col min="3" max="3" width="11.28515625" bestFit="1" customWidth="1"/>
    <col min="4" max="4" width="20.7109375" customWidth="1"/>
    <col min="6" max="6" width="10.28515625" bestFit="1" customWidth="1"/>
  </cols>
  <sheetData>
    <row r="3" spans="1:8" x14ac:dyDescent="0.25">
      <c r="A3" t="s">
        <v>28</v>
      </c>
      <c r="F3" t="s">
        <v>22</v>
      </c>
    </row>
    <row r="4" spans="1:8" x14ac:dyDescent="0.25">
      <c r="A4" t="s">
        <v>7</v>
      </c>
      <c r="B4">
        <v>0.04</v>
      </c>
      <c r="E4">
        <v>-0.1</v>
      </c>
      <c r="F4" s="1">
        <f t="shared" ref="F4:F24" si="0">$B$5+E4</f>
        <v>1.2999999999999998</v>
      </c>
      <c r="G4">
        <f>IF(F4&gt;$B$5,-$B$4,-$B$4+$B$5-F4)</f>
        <v>6.0000000000000053E-2</v>
      </c>
      <c r="H4">
        <f>IF(F4&gt;$B$5,$B$4,$B$4-$B$5+F4)</f>
        <v>-6.0000000000000053E-2</v>
      </c>
    </row>
    <row r="5" spans="1:8" x14ac:dyDescent="0.25">
      <c r="A5" s="4" t="s">
        <v>1</v>
      </c>
      <c r="B5" s="1">
        <v>1.4</v>
      </c>
      <c r="E5">
        <v>-0.09</v>
      </c>
      <c r="F5" s="1">
        <f t="shared" si="0"/>
        <v>1.3099999999999998</v>
      </c>
      <c r="G5">
        <f t="shared" ref="G5:G24" si="1">IF(F5&gt;$B$5,-$B$4,-$B$4+$B$5-F5)</f>
        <v>5.0000000000000044E-2</v>
      </c>
      <c r="H5">
        <f t="shared" ref="H5:H24" si="2">IF(F5&gt;$B$5,$B$4,$B$4-$B$5+F5)</f>
        <v>-5.0000000000000044E-2</v>
      </c>
    </row>
    <row r="6" spans="1:8" x14ac:dyDescent="0.25">
      <c r="A6" s="4" t="s">
        <v>2</v>
      </c>
      <c r="B6" s="1">
        <v>1.37</v>
      </c>
      <c r="E6">
        <v>-0.08</v>
      </c>
      <c r="F6" s="1">
        <f t="shared" si="0"/>
        <v>1.3199999999999998</v>
      </c>
      <c r="G6">
        <f t="shared" si="1"/>
        <v>4.0000000000000036E-2</v>
      </c>
      <c r="H6">
        <f t="shared" si="2"/>
        <v>-4.0000000000000036E-2</v>
      </c>
    </row>
    <row r="7" spans="1:8" x14ac:dyDescent="0.25">
      <c r="A7" s="4" t="s">
        <v>23</v>
      </c>
      <c r="B7" s="1">
        <v>1.3</v>
      </c>
      <c r="E7">
        <v>-7.0000000000000007E-2</v>
      </c>
      <c r="F7" s="1">
        <f t="shared" si="0"/>
        <v>1.3299999999999998</v>
      </c>
      <c r="G7">
        <f t="shared" si="1"/>
        <v>3.0000000000000027E-2</v>
      </c>
      <c r="H7">
        <f t="shared" si="2"/>
        <v>-3.0000000000000027E-2</v>
      </c>
    </row>
    <row r="8" spans="1:8" x14ac:dyDescent="0.25">
      <c r="A8" s="4" t="s">
        <v>4</v>
      </c>
      <c r="B8">
        <v>31250</v>
      </c>
      <c r="E8">
        <v>-0.06</v>
      </c>
      <c r="F8" s="1">
        <f t="shared" si="0"/>
        <v>1.3399999999999999</v>
      </c>
      <c r="G8">
        <f t="shared" si="1"/>
        <v>2.0000000000000018E-2</v>
      </c>
      <c r="H8">
        <f t="shared" si="2"/>
        <v>-2.0000000000000018E-2</v>
      </c>
    </row>
    <row r="9" spans="1:8" x14ac:dyDescent="0.25">
      <c r="A9" s="4"/>
      <c r="B9" s="1"/>
      <c r="E9">
        <v>-0.05</v>
      </c>
      <c r="F9" s="1">
        <f t="shared" si="0"/>
        <v>1.3499999999999999</v>
      </c>
      <c r="G9">
        <f t="shared" si="1"/>
        <v>1.0000000000000009E-2</v>
      </c>
      <c r="H9">
        <f t="shared" si="2"/>
        <v>-1.0000000000000009E-2</v>
      </c>
    </row>
    <row r="10" spans="1:8" x14ac:dyDescent="0.25">
      <c r="B10" s="7" t="str">
        <f>IF(B6&gt;B5,"in the money",IF(B5=B6,"ath the money","out of the money"))</f>
        <v>out of the money</v>
      </c>
      <c r="E10">
        <v>-0.04</v>
      </c>
      <c r="F10" s="1">
        <f t="shared" si="0"/>
        <v>1.3599999999999999</v>
      </c>
      <c r="G10">
        <f t="shared" si="1"/>
        <v>0</v>
      </c>
      <c r="H10">
        <f t="shared" si="2"/>
        <v>0</v>
      </c>
    </row>
    <row r="11" spans="1:8" x14ac:dyDescent="0.25">
      <c r="A11" t="s">
        <v>18</v>
      </c>
      <c r="E11">
        <v>-0.03</v>
      </c>
      <c r="F11" s="1">
        <f t="shared" si="0"/>
        <v>1.3699999999999999</v>
      </c>
      <c r="G11">
        <f t="shared" si="1"/>
        <v>-1.0000000000000009E-2</v>
      </c>
      <c r="H11">
        <f t="shared" si="2"/>
        <v>1.0000000000000009E-2</v>
      </c>
    </row>
    <row r="12" spans="1:8" x14ac:dyDescent="0.25">
      <c r="A12" t="s">
        <v>6</v>
      </c>
      <c r="E12">
        <v>-0.02</v>
      </c>
      <c r="F12" s="1">
        <f t="shared" si="0"/>
        <v>1.38</v>
      </c>
      <c r="G12">
        <f t="shared" si="1"/>
        <v>-2.0000000000000018E-2</v>
      </c>
      <c r="H12">
        <f t="shared" si="2"/>
        <v>2.0000000000000018E-2</v>
      </c>
    </row>
    <row r="13" spans="1:8" x14ac:dyDescent="0.25">
      <c r="A13" s="5" t="s">
        <v>13</v>
      </c>
      <c r="B13" t="s">
        <v>11</v>
      </c>
      <c r="C13" t="s">
        <v>12</v>
      </c>
      <c r="E13">
        <v>-0.01</v>
      </c>
      <c r="F13" s="1">
        <f t="shared" si="0"/>
        <v>1.39</v>
      </c>
      <c r="G13">
        <f t="shared" si="1"/>
        <v>-3.0000000000000027E-2</v>
      </c>
      <c r="H13">
        <f t="shared" si="2"/>
        <v>3.0000000000000027E-2</v>
      </c>
    </row>
    <row r="14" spans="1:8" x14ac:dyDescent="0.25">
      <c r="A14" s="4" t="s">
        <v>31</v>
      </c>
      <c r="B14" s="1">
        <f>-B7</f>
        <v>-1.3</v>
      </c>
      <c r="C14" s="1">
        <f>B14*$B$8</f>
        <v>-40625</v>
      </c>
      <c r="E14">
        <v>0</v>
      </c>
      <c r="F14" s="1">
        <f t="shared" si="0"/>
        <v>1.4</v>
      </c>
      <c r="G14">
        <f t="shared" si="1"/>
        <v>-4.0000000000000036E-2</v>
      </c>
      <c r="H14">
        <f t="shared" si="2"/>
        <v>4.0000000000000036E-2</v>
      </c>
    </row>
    <row r="15" spans="1:8" x14ac:dyDescent="0.25">
      <c r="A15" s="4" t="s">
        <v>20</v>
      </c>
      <c r="B15" s="1">
        <f>B5</f>
        <v>1.4</v>
      </c>
      <c r="C15" s="1">
        <f>B15*$B$8</f>
        <v>43750</v>
      </c>
      <c r="E15">
        <v>0.01</v>
      </c>
      <c r="F15" s="1">
        <f t="shared" si="0"/>
        <v>1.41</v>
      </c>
      <c r="G15">
        <f t="shared" si="1"/>
        <v>-0.04</v>
      </c>
      <c r="H15">
        <f t="shared" si="2"/>
        <v>0.04</v>
      </c>
    </row>
    <row r="16" spans="1:8" x14ac:dyDescent="0.25">
      <c r="A16" s="4" t="s">
        <v>8</v>
      </c>
      <c r="B16" s="2">
        <f>-B4</f>
        <v>-0.04</v>
      </c>
      <c r="C16" s="3">
        <f>B16*$B$8</f>
        <v>-1250</v>
      </c>
      <c r="E16">
        <v>0.02</v>
      </c>
      <c r="F16" s="1">
        <f t="shared" si="0"/>
        <v>1.42</v>
      </c>
      <c r="G16">
        <f t="shared" si="1"/>
        <v>-0.04</v>
      </c>
      <c r="H16">
        <f t="shared" si="2"/>
        <v>0.04</v>
      </c>
    </row>
    <row r="17" spans="1:8" x14ac:dyDescent="0.25">
      <c r="B17" s="1">
        <f>SUM(B14:B16)</f>
        <v>5.9999999999999866E-2</v>
      </c>
      <c r="C17" s="1">
        <f>B17*$B$8</f>
        <v>1874.9999999999959</v>
      </c>
      <c r="E17">
        <v>0.03</v>
      </c>
      <c r="F17" s="1">
        <f t="shared" si="0"/>
        <v>1.43</v>
      </c>
      <c r="G17">
        <f t="shared" si="1"/>
        <v>-0.04</v>
      </c>
      <c r="H17">
        <f t="shared" si="2"/>
        <v>0.04</v>
      </c>
    </row>
    <row r="18" spans="1:8" x14ac:dyDescent="0.25">
      <c r="E18">
        <v>0.04</v>
      </c>
      <c r="F18" s="1">
        <f t="shared" si="0"/>
        <v>1.44</v>
      </c>
      <c r="G18">
        <f t="shared" si="1"/>
        <v>-0.04</v>
      </c>
      <c r="H18">
        <f t="shared" si="2"/>
        <v>0.04</v>
      </c>
    </row>
    <row r="19" spans="1:8" x14ac:dyDescent="0.25">
      <c r="A19" s="6" t="s">
        <v>19</v>
      </c>
      <c r="E19">
        <v>0.05</v>
      </c>
      <c r="F19" s="1">
        <f t="shared" si="0"/>
        <v>1.45</v>
      </c>
      <c r="G19">
        <f t="shared" si="1"/>
        <v>-0.04</v>
      </c>
      <c r="H19">
        <f t="shared" si="2"/>
        <v>0.04</v>
      </c>
    </row>
    <row r="20" spans="1:8" x14ac:dyDescent="0.25">
      <c r="A20" s="6" t="s">
        <v>6</v>
      </c>
      <c r="E20">
        <v>0.06</v>
      </c>
      <c r="F20" s="1">
        <f>$B$5+E20</f>
        <v>1.46</v>
      </c>
      <c r="G20">
        <f t="shared" si="1"/>
        <v>-0.04</v>
      </c>
      <c r="H20">
        <f t="shared" si="2"/>
        <v>0.04</v>
      </c>
    </row>
    <row r="21" spans="1:8" x14ac:dyDescent="0.25">
      <c r="A21" s="5" t="s">
        <v>14</v>
      </c>
      <c r="B21" t="s">
        <v>11</v>
      </c>
      <c r="C21" t="s">
        <v>12</v>
      </c>
      <c r="E21">
        <v>7.0000000000000007E-2</v>
      </c>
      <c r="F21" s="1">
        <f t="shared" si="0"/>
        <v>1.47</v>
      </c>
      <c r="G21">
        <f t="shared" si="1"/>
        <v>-0.04</v>
      </c>
      <c r="H21">
        <f t="shared" si="2"/>
        <v>0.04</v>
      </c>
    </row>
    <row r="22" spans="1:8" x14ac:dyDescent="0.25">
      <c r="A22" s="4" t="s">
        <v>24</v>
      </c>
      <c r="B22" s="1">
        <f>-B5</f>
        <v>-1.4</v>
      </c>
      <c r="C22" s="1">
        <f>B22*$B$8</f>
        <v>-43750</v>
      </c>
      <c r="E22">
        <v>0.08</v>
      </c>
      <c r="F22" s="1">
        <f t="shared" si="0"/>
        <v>1.48</v>
      </c>
      <c r="G22">
        <f t="shared" si="1"/>
        <v>-0.04</v>
      </c>
      <c r="H22">
        <f t="shared" si="2"/>
        <v>0.04</v>
      </c>
    </row>
    <row r="23" spans="1:8" x14ac:dyDescent="0.25">
      <c r="A23" s="4" t="s">
        <v>29</v>
      </c>
      <c r="B23" s="1">
        <f>B7</f>
        <v>1.3</v>
      </c>
      <c r="C23" s="1">
        <f>B23*$B$8</f>
        <v>40625</v>
      </c>
      <c r="E23">
        <v>0.09</v>
      </c>
      <c r="F23" s="1">
        <f t="shared" si="0"/>
        <v>1.49</v>
      </c>
      <c r="G23">
        <f t="shared" si="1"/>
        <v>-0.04</v>
      </c>
      <c r="H23">
        <f t="shared" si="2"/>
        <v>0.04</v>
      </c>
    </row>
    <row r="24" spans="1:8" x14ac:dyDescent="0.25">
      <c r="A24" s="4" t="s">
        <v>15</v>
      </c>
      <c r="B24" s="2">
        <f>B4</f>
        <v>0.04</v>
      </c>
      <c r="C24" s="3">
        <f>B24*$B$8</f>
        <v>1250</v>
      </c>
      <c r="E24">
        <v>0.1</v>
      </c>
      <c r="F24" s="1">
        <f t="shared" si="0"/>
        <v>1.5</v>
      </c>
      <c r="G24">
        <f t="shared" si="1"/>
        <v>-0.04</v>
      </c>
      <c r="H24">
        <f t="shared" si="2"/>
        <v>0.04</v>
      </c>
    </row>
    <row r="25" spans="1:8" x14ac:dyDescent="0.25">
      <c r="B25" s="1">
        <f>SUM(B22:B24)</f>
        <v>-5.9999999999999866E-2</v>
      </c>
      <c r="C25" s="1">
        <f>$B$8*B25</f>
        <v>-1874.9999999999959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5"/>
  <dimension ref="A3:H25"/>
  <sheetViews>
    <sheetView tabSelected="1" workbookViewId="0">
      <selection activeCell="A26" sqref="A26"/>
    </sheetView>
  </sheetViews>
  <sheetFormatPr defaultRowHeight="15" x14ac:dyDescent="0.25"/>
  <cols>
    <col min="1" max="1" width="65.28515625" customWidth="1"/>
    <col min="2" max="2" width="11.42578125" customWidth="1"/>
    <col min="3" max="3" width="11.28515625" bestFit="1" customWidth="1"/>
    <col min="4" max="4" width="20.7109375" customWidth="1"/>
    <col min="6" max="6" width="10.28515625" bestFit="1" customWidth="1"/>
  </cols>
  <sheetData>
    <row r="3" spans="1:8" x14ac:dyDescent="0.25">
      <c r="A3" t="s">
        <v>27</v>
      </c>
      <c r="F3" t="s">
        <v>22</v>
      </c>
    </row>
    <row r="4" spans="1:8" x14ac:dyDescent="0.25">
      <c r="A4" t="s">
        <v>7</v>
      </c>
      <c r="B4">
        <v>0.04</v>
      </c>
      <c r="E4">
        <v>-0.1</v>
      </c>
      <c r="F4" s="1">
        <f t="shared" ref="F4:F24" si="0">$B$5+E4</f>
        <v>1.2999999999999998</v>
      </c>
      <c r="G4">
        <f>IF(F4&gt;$B$5,-$B$4,-$B$4+$B$5-F4)</f>
        <v>6.0000000000000053E-2</v>
      </c>
      <c r="H4">
        <f>IF(F4&gt;$B$5,$B$4,$B$4-$B$5+F4)</f>
        <v>-6.0000000000000053E-2</v>
      </c>
    </row>
    <row r="5" spans="1:8" x14ac:dyDescent="0.25">
      <c r="A5" s="4" t="s">
        <v>1</v>
      </c>
      <c r="B5" s="1">
        <v>1.4</v>
      </c>
      <c r="E5">
        <v>-0.09</v>
      </c>
      <c r="F5" s="1">
        <f t="shared" si="0"/>
        <v>1.3099999999999998</v>
      </c>
      <c r="G5">
        <f t="shared" ref="G5:G24" si="1">IF(F5&gt;$B$5,-$B$4,-$B$4+$B$5-F5)</f>
        <v>5.0000000000000044E-2</v>
      </c>
      <c r="H5">
        <f t="shared" ref="H5:H24" si="2">IF(F5&gt;$B$5,$B$4,$B$4-$B$5+F5)</f>
        <v>-5.0000000000000044E-2</v>
      </c>
    </row>
    <row r="6" spans="1:8" x14ac:dyDescent="0.25">
      <c r="A6" s="4" t="s">
        <v>2</v>
      </c>
      <c r="B6" s="1">
        <v>1.37</v>
      </c>
      <c r="E6">
        <v>-0.08</v>
      </c>
      <c r="F6" s="1">
        <f t="shared" si="0"/>
        <v>1.3199999999999998</v>
      </c>
      <c r="G6">
        <f t="shared" si="1"/>
        <v>4.0000000000000036E-2</v>
      </c>
      <c r="H6">
        <f t="shared" si="2"/>
        <v>-4.0000000000000036E-2</v>
      </c>
    </row>
    <row r="7" spans="1:8" x14ac:dyDescent="0.25">
      <c r="A7" s="4" t="s">
        <v>23</v>
      </c>
      <c r="B7" s="1">
        <f ca="1">B6+RAND()*0.12-0.06</f>
        <v>1.367035912881867</v>
      </c>
      <c r="E7">
        <v>-7.0000000000000007E-2</v>
      </c>
      <c r="F7" s="1">
        <f t="shared" si="0"/>
        <v>1.3299999999999998</v>
      </c>
      <c r="G7">
        <f t="shared" si="1"/>
        <v>3.0000000000000027E-2</v>
      </c>
      <c r="H7">
        <f t="shared" si="2"/>
        <v>-3.0000000000000027E-2</v>
      </c>
    </row>
    <row r="8" spans="1:8" x14ac:dyDescent="0.25">
      <c r="A8" s="4" t="s">
        <v>4</v>
      </c>
      <c r="B8">
        <v>31250</v>
      </c>
      <c r="E8">
        <v>-0.06</v>
      </c>
      <c r="F8" s="1">
        <f t="shared" si="0"/>
        <v>1.3399999999999999</v>
      </c>
      <c r="G8">
        <f t="shared" si="1"/>
        <v>2.0000000000000018E-2</v>
      </c>
      <c r="H8">
        <f t="shared" si="2"/>
        <v>-2.0000000000000018E-2</v>
      </c>
    </row>
    <row r="9" spans="1:8" x14ac:dyDescent="0.25">
      <c r="A9" s="4" t="s">
        <v>17</v>
      </c>
      <c r="B9" s="1">
        <f ca="1">B6+RAND()*0.12-0.06</f>
        <v>1.3333366450978077</v>
      </c>
      <c r="E9">
        <v>-0.05</v>
      </c>
      <c r="F9" s="1">
        <f t="shared" si="0"/>
        <v>1.3499999999999999</v>
      </c>
      <c r="G9">
        <f t="shared" si="1"/>
        <v>1.0000000000000009E-2</v>
      </c>
      <c r="H9">
        <f t="shared" si="2"/>
        <v>-1.0000000000000009E-2</v>
      </c>
    </row>
    <row r="10" spans="1:8" x14ac:dyDescent="0.25">
      <c r="B10" s="7" t="str">
        <f>IF(B6&lt;B5,"in the money",IF(B5=B6,"ath the money","out of the money"))</f>
        <v>in the money</v>
      </c>
      <c r="E10">
        <v>-0.04</v>
      </c>
      <c r="F10" s="1">
        <f t="shared" si="0"/>
        <v>1.3599999999999999</v>
      </c>
      <c r="G10">
        <f t="shared" si="1"/>
        <v>0</v>
      </c>
      <c r="H10">
        <f t="shared" si="2"/>
        <v>0</v>
      </c>
    </row>
    <row r="11" spans="1:8" x14ac:dyDescent="0.25">
      <c r="A11" t="s">
        <v>18</v>
      </c>
      <c r="E11">
        <v>-0.03</v>
      </c>
      <c r="F11" s="1">
        <f t="shared" si="0"/>
        <v>1.3699999999999999</v>
      </c>
      <c r="G11">
        <f t="shared" si="1"/>
        <v>-1.0000000000000009E-2</v>
      </c>
      <c r="H11">
        <f t="shared" si="2"/>
        <v>1.0000000000000009E-2</v>
      </c>
    </row>
    <row r="12" spans="1:8" x14ac:dyDescent="0.25">
      <c r="A12" t="s">
        <v>6</v>
      </c>
      <c r="E12">
        <v>-0.02</v>
      </c>
      <c r="F12" s="1">
        <f t="shared" si="0"/>
        <v>1.38</v>
      </c>
      <c r="G12">
        <f t="shared" si="1"/>
        <v>-2.0000000000000018E-2</v>
      </c>
      <c r="H12">
        <f t="shared" si="2"/>
        <v>2.0000000000000018E-2</v>
      </c>
    </row>
    <row r="13" spans="1:8" x14ac:dyDescent="0.25">
      <c r="A13" s="5" t="s">
        <v>13</v>
      </c>
      <c r="B13" t="s">
        <v>11</v>
      </c>
      <c r="C13" t="s">
        <v>12</v>
      </c>
      <c r="E13">
        <v>-0.01</v>
      </c>
      <c r="F13" s="1">
        <f t="shared" si="0"/>
        <v>1.39</v>
      </c>
      <c r="G13">
        <f t="shared" si="1"/>
        <v>-3.0000000000000027E-2</v>
      </c>
      <c r="H13">
        <f t="shared" si="2"/>
        <v>3.0000000000000027E-2</v>
      </c>
    </row>
    <row r="14" spans="1:8" x14ac:dyDescent="0.25">
      <c r="A14" s="4" t="s">
        <v>31</v>
      </c>
      <c r="B14" s="1">
        <f ca="1">IF(-B9+B5-B4&gt;0,-B7,0)</f>
        <v>-1.367035912881867</v>
      </c>
      <c r="C14" s="1">
        <f ca="1">B14*$B$8</f>
        <v>-42719.872277558345</v>
      </c>
      <c r="E14">
        <v>0</v>
      </c>
      <c r="F14" s="1">
        <f t="shared" si="0"/>
        <v>1.4</v>
      </c>
      <c r="G14">
        <f t="shared" si="1"/>
        <v>-4.0000000000000036E-2</v>
      </c>
      <c r="H14">
        <f t="shared" si="2"/>
        <v>4.0000000000000036E-2</v>
      </c>
    </row>
    <row r="15" spans="1:8" x14ac:dyDescent="0.25">
      <c r="A15" s="4" t="s">
        <v>30</v>
      </c>
      <c r="B15" s="1">
        <f ca="1">IF(-B9+B5-B4&gt;0,B5,0)</f>
        <v>1.4</v>
      </c>
      <c r="C15" s="1">
        <f ca="1">B15*$B$8</f>
        <v>43750</v>
      </c>
      <c r="E15">
        <v>0.01</v>
      </c>
      <c r="F15" s="1">
        <f t="shared" si="0"/>
        <v>1.41</v>
      </c>
      <c r="G15">
        <f t="shared" si="1"/>
        <v>-0.04</v>
      </c>
      <c r="H15">
        <f t="shared" si="2"/>
        <v>0.04</v>
      </c>
    </row>
    <row r="16" spans="1:8" x14ac:dyDescent="0.25">
      <c r="A16" s="4" t="s">
        <v>8</v>
      </c>
      <c r="B16" s="2">
        <f ca="1">IF(-B9+B5-B4&gt;0,-B4,0)</f>
        <v>-0.04</v>
      </c>
      <c r="C16" s="3">
        <f ca="1">B16*$B$8</f>
        <v>-1250</v>
      </c>
      <c r="E16">
        <v>0.02</v>
      </c>
      <c r="F16" s="1">
        <f t="shared" si="0"/>
        <v>1.42</v>
      </c>
      <c r="G16">
        <f t="shared" si="1"/>
        <v>-0.04</v>
      </c>
      <c r="H16">
        <f t="shared" si="2"/>
        <v>0.04</v>
      </c>
    </row>
    <row r="17" spans="1:8" x14ac:dyDescent="0.25">
      <c r="B17" s="1">
        <f ca="1">SUM(B14:B16)</f>
        <v>-7.0359128818670777E-3</v>
      </c>
      <c r="C17" s="1">
        <f ca="1">B17*$B$8</f>
        <v>-219.87227755834618</v>
      </c>
      <c r="E17">
        <v>0.03</v>
      </c>
      <c r="F17" s="1">
        <f t="shared" si="0"/>
        <v>1.43</v>
      </c>
      <c r="G17">
        <f t="shared" si="1"/>
        <v>-0.04</v>
      </c>
      <c r="H17">
        <f t="shared" si="2"/>
        <v>0.04</v>
      </c>
    </row>
    <row r="18" spans="1:8" x14ac:dyDescent="0.25">
      <c r="E18">
        <v>0.04</v>
      </c>
      <c r="F18" s="1">
        <f t="shared" si="0"/>
        <v>1.44</v>
      </c>
      <c r="G18">
        <f t="shared" si="1"/>
        <v>-0.04</v>
      </c>
      <c r="H18">
        <f t="shared" si="2"/>
        <v>0.04</v>
      </c>
    </row>
    <row r="19" spans="1:8" x14ac:dyDescent="0.25">
      <c r="A19" s="6" t="s">
        <v>19</v>
      </c>
      <c r="E19">
        <v>0.05</v>
      </c>
      <c r="F19" s="1">
        <f t="shared" si="0"/>
        <v>1.45</v>
      </c>
      <c r="G19">
        <f t="shared" si="1"/>
        <v>-0.04</v>
      </c>
      <c r="H19">
        <f t="shared" si="2"/>
        <v>0.04</v>
      </c>
    </row>
    <row r="20" spans="1:8" x14ac:dyDescent="0.25">
      <c r="A20" s="6" t="s">
        <v>6</v>
      </c>
      <c r="E20">
        <v>0.06</v>
      </c>
      <c r="F20" s="1">
        <f>$B$5+E20</f>
        <v>1.46</v>
      </c>
      <c r="G20">
        <f t="shared" si="1"/>
        <v>-0.04</v>
      </c>
      <c r="H20">
        <f t="shared" si="2"/>
        <v>0.04</v>
      </c>
    </row>
    <row r="21" spans="1:8" x14ac:dyDescent="0.25">
      <c r="A21" s="5" t="s">
        <v>14</v>
      </c>
      <c r="B21" t="s">
        <v>11</v>
      </c>
      <c r="C21" t="s">
        <v>12</v>
      </c>
      <c r="E21">
        <v>7.0000000000000007E-2</v>
      </c>
      <c r="F21" s="1">
        <f t="shared" si="0"/>
        <v>1.47</v>
      </c>
      <c r="G21">
        <f t="shared" si="1"/>
        <v>-0.04</v>
      </c>
      <c r="H21">
        <f t="shared" si="2"/>
        <v>0.04</v>
      </c>
    </row>
    <row r="22" spans="1:8" x14ac:dyDescent="0.25">
      <c r="A22" s="4" t="s">
        <v>24</v>
      </c>
      <c r="B22" s="1">
        <f ca="1">IF(-B9+B5-B4&gt;0,-B5,0)</f>
        <v>-1.4</v>
      </c>
      <c r="C22" s="1">
        <f ca="1">B22*$B$8</f>
        <v>-43750</v>
      </c>
      <c r="E22">
        <v>0.08</v>
      </c>
      <c r="F22" s="1">
        <f t="shared" si="0"/>
        <v>1.48</v>
      </c>
      <c r="G22">
        <f t="shared" si="1"/>
        <v>-0.04</v>
      </c>
      <c r="H22">
        <f t="shared" si="2"/>
        <v>0.04</v>
      </c>
    </row>
    <row r="23" spans="1:8" x14ac:dyDescent="0.25">
      <c r="A23" s="4" t="s">
        <v>29</v>
      </c>
      <c r="B23" s="1">
        <f ca="1">IF(-B9+B5-B4&gt;0,B7,0)</f>
        <v>1.367035912881867</v>
      </c>
      <c r="C23" s="1">
        <f ca="1">B23*$B$8</f>
        <v>42719.872277558345</v>
      </c>
      <c r="E23">
        <v>0.09</v>
      </c>
      <c r="F23" s="1">
        <f t="shared" si="0"/>
        <v>1.49</v>
      </c>
      <c r="G23">
        <f t="shared" si="1"/>
        <v>-0.04</v>
      </c>
      <c r="H23">
        <f t="shared" si="2"/>
        <v>0.04</v>
      </c>
    </row>
    <row r="24" spans="1:8" x14ac:dyDescent="0.25">
      <c r="A24" s="4" t="s">
        <v>15</v>
      </c>
      <c r="B24" s="2">
        <f ca="1">IF(-B9+B5-B4&gt;0,B4,0)</f>
        <v>0.04</v>
      </c>
      <c r="C24" s="3">
        <f ca="1">B24*$B$8</f>
        <v>1250</v>
      </c>
      <c r="E24">
        <v>0.1</v>
      </c>
      <c r="F24" s="1">
        <f t="shared" si="0"/>
        <v>1.5</v>
      </c>
      <c r="G24">
        <f t="shared" si="1"/>
        <v>-0.04</v>
      </c>
      <c r="H24">
        <f t="shared" si="2"/>
        <v>0.04</v>
      </c>
    </row>
    <row r="25" spans="1:8" x14ac:dyDescent="0.25">
      <c r="B25" s="1">
        <f ca="1">SUM(B22:B24)</f>
        <v>7.0359128818670777E-3</v>
      </c>
      <c r="C25" s="1">
        <f ca="1">$B$8*B25</f>
        <v>219.87227755834618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theory</vt:lpstr>
      <vt:lpstr>Call option</vt:lpstr>
      <vt:lpstr>Call option smart buy</vt:lpstr>
      <vt:lpstr>Put option</vt:lpstr>
      <vt:lpstr>Put option smart buy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2013-12-29T13:35:14Z</dcterms:modified>
</cp:coreProperties>
</file>