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Αυτό_το_βιβλίο_εργασίας" defaultThemeVersion="124226"/>
  <bookViews>
    <workbookView xWindow="480" yWindow="105" windowWidth="14355" windowHeight="7680" activeTab="1"/>
  </bookViews>
  <sheets>
    <sheet name="hedging payables" sheetId="1" r:id="rId1"/>
    <sheet name="hedging receivables" sheetId="4" r:id="rId2"/>
  </sheets>
  <calcPr calcId="145621"/>
  <fileRecoveryPr repairLoad="1"/>
</workbook>
</file>

<file path=xl/calcChain.xml><?xml version="1.0" encoding="utf-8"?>
<calcChain xmlns="http://schemas.openxmlformats.org/spreadsheetml/2006/main">
  <c r="F26" i="4" l="1"/>
  <c r="G26" i="4"/>
  <c r="G28" i="1"/>
  <c r="B20" i="4" l="1"/>
  <c r="E41" i="4"/>
  <c r="E42" i="4"/>
  <c r="E40" i="4"/>
  <c r="F40" i="4" s="1"/>
  <c r="D40" i="4"/>
  <c r="E41" i="1"/>
  <c r="E42" i="1"/>
  <c r="E40" i="1"/>
  <c r="D41" i="1"/>
  <c r="D42" i="1"/>
  <c r="D40" i="1"/>
  <c r="E26" i="4"/>
  <c r="C26" i="4"/>
  <c r="C27" i="1"/>
  <c r="G51" i="4"/>
  <c r="D51" i="4"/>
  <c r="A51" i="4"/>
  <c r="G50" i="4"/>
  <c r="A50" i="4"/>
  <c r="D50" i="4" s="1"/>
  <c r="G49" i="4"/>
  <c r="A49" i="4"/>
  <c r="D49" i="4" s="1"/>
  <c r="D48" i="4"/>
  <c r="A48" i="4"/>
  <c r="A45" i="4"/>
  <c r="F42" i="4"/>
  <c r="D42" i="4"/>
  <c r="C42" i="4"/>
  <c r="F41" i="4"/>
  <c r="D41" i="4"/>
  <c r="C41" i="4"/>
  <c r="C40" i="4"/>
  <c r="B38" i="4"/>
  <c r="A38" i="4"/>
  <c r="D26" i="4"/>
  <c r="N25" i="4"/>
  <c r="M25" i="4"/>
  <c r="L25" i="4"/>
  <c r="K25" i="4"/>
  <c r="G23" i="4"/>
  <c r="F23" i="4"/>
  <c r="A30" i="4" s="1"/>
  <c r="A20" i="4"/>
  <c r="C20" i="4" s="1"/>
  <c r="K51" i="4" l="1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G28" i="4"/>
  <c r="G30" i="4" s="1"/>
  <c r="L47" i="4" s="1"/>
  <c r="K50" i="4"/>
  <c r="K41" i="4"/>
  <c r="K40" i="4"/>
  <c r="K39" i="4"/>
  <c r="K32" i="4"/>
  <c r="K31" i="4"/>
  <c r="K30" i="4"/>
  <c r="K27" i="4"/>
  <c r="K49" i="4"/>
  <c r="K48" i="4"/>
  <c r="K47" i="4"/>
  <c r="K46" i="4"/>
  <c r="K45" i="4"/>
  <c r="K44" i="4"/>
  <c r="K43" i="4"/>
  <c r="K42" i="4"/>
  <c r="K38" i="4"/>
  <c r="K37" i="4"/>
  <c r="K36" i="4"/>
  <c r="K35" i="4"/>
  <c r="K34" i="4"/>
  <c r="K33" i="4"/>
  <c r="K29" i="4"/>
  <c r="K28" i="4"/>
  <c r="K26" i="4"/>
  <c r="L38" i="4"/>
  <c r="L50" i="4"/>
  <c r="N32" i="1"/>
  <c r="N25" i="1"/>
  <c r="M48" i="1"/>
  <c r="M44" i="1"/>
  <c r="M38" i="1"/>
  <c r="M25" i="1"/>
  <c r="L25" i="1"/>
  <c r="K25" i="1"/>
  <c r="G50" i="1"/>
  <c r="G51" i="1"/>
  <c r="G49" i="1"/>
  <c r="D48" i="1"/>
  <c r="A50" i="1"/>
  <c r="D50" i="1" s="1"/>
  <c r="A51" i="1"/>
  <c r="D51" i="1" s="1"/>
  <c r="A49" i="1"/>
  <c r="D49" i="1" s="1"/>
  <c r="A48" i="1"/>
  <c r="A45" i="1"/>
  <c r="F41" i="1"/>
  <c r="F42" i="1"/>
  <c r="F40" i="1"/>
  <c r="C41" i="1"/>
  <c r="C42" i="1"/>
  <c r="C40" i="1"/>
  <c r="B38" i="1"/>
  <c r="A38" i="1"/>
  <c r="E27" i="1"/>
  <c r="F27" i="1" s="1"/>
  <c r="G30" i="1" s="1"/>
  <c r="D27" i="1"/>
  <c r="H23" i="1"/>
  <c r="G23" i="1"/>
  <c r="A20" i="1"/>
  <c r="B20" i="1"/>
  <c r="C20" i="1" s="1"/>
  <c r="L49" i="4" l="1"/>
  <c r="L32" i="4"/>
  <c r="L34" i="4"/>
  <c r="L45" i="4"/>
  <c r="L30" i="4"/>
  <c r="L40" i="4"/>
  <c r="L29" i="4"/>
  <c r="L36" i="4"/>
  <c r="L43" i="4"/>
  <c r="K28" i="1"/>
  <c r="K30" i="1"/>
  <c r="K32" i="1"/>
  <c r="K34" i="1"/>
  <c r="K36" i="1"/>
  <c r="K38" i="1"/>
  <c r="K40" i="1"/>
  <c r="K42" i="1"/>
  <c r="K44" i="1"/>
  <c r="K46" i="1"/>
  <c r="K48" i="1"/>
  <c r="K50" i="1"/>
  <c r="K27" i="1"/>
  <c r="K29" i="1"/>
  <c r="K31" i="1"/>
  <c r="K33" i="1"/>
  <c r="K35" i="1"/>
  <c r="K37" i="1"/>
  <c r="K39" i="1"/>
  <c r="K41" i="1"/>
  <c r="K43" i="1"/>
  <c r="K45" i="1"/>
  <c r="K47" i="1"/>
  <c r="K49" i="1"/>
  <c r="K26" i="1"/>
  <c r="L26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27" i="4"/>
  <c r="L31" i="4"/>
  <c r="L39" i="4"/>
  <c r="L41" i="4"/>
  <c r="L28" i="4"/>
  <c r="L33" i="4"/>
  <c r="L35" i="4"/>
  <c r="L37" i="4"/>
  <c r="L42" i="4"/>
  <c r="L44" i="4"/>
  <c r="L46" i="4"/>
  <c r="L48" i="4"/>
  <c r="L27" i="1"/>
  <c r="L29" i="1"/>
  <c r="L31" i="1"/>
  <c r="L33" i="1"/>
  <c r="L35" i="1"/>
  <c r="L37" i="1"/>
  <c r="L39" i="1"/>
  <c r="L41" i="1"/>
  <c r="L43" i="1"/>
  <c r="L45" i="1"/>
  <c r="L47" i="1"/>
  <c r="L49" i="1"/>
  <c r="L26" i="1"/>
  <c r="L46" i="1"/>
  <c r="L50" i="1"/>
  <c r="L28" i="1"/>
  <c r="L30" i="1"/>
  <c r="L32" i="1"/>
  <c r="L34" i="1"/>
  <c r="L36" i="1"/>
  <c r="L38" i="1"/>
  <c r="L40" i="1"/>
  <c r="L42" i="1"/>
  <c r="L44" i="1"/>
  <c r="L48" i="1"/>
</calcChain>
</file>

<file path=xl/sharedStrings.xml><?xml version="1.0" encoding="utf-8"?>
<sst xmlns="http://schemas.openxmlformats.org/spreadsheetml/2006/main" count="103" uniqueCount="60">
  <si>
    <t>It considers using the following options</t>
  </si>
  <si>
    <t>Forward hedge</t>
  </si>
  <si>
    <t>a money market hedge</t>
  </si>
  <si>
    <t>an option hedge</t>
  </si>
  <si>
    <t>no hedge</t>
  </si>
  <si>
    <t>Spot rate pound of pound today</t>
  </si>
  <si>
    <t>$</t>
  </si>
  <si>
    <t>180 day forward rate of pound as of today</t>
  </si>
  <si>
    <t>Interest rates are as follows</t>
  </si>
  <si>
    <t>180 day deposit rate</t>
  </si>
  <si>
    <t>180-day borrowing rate</t>
  </si>
  <si>
    <t>1)</t>
  </si>
  <si>
    <t>2)</t>
  </si>
  <si>
    <t>3)</t>
  </si>
  <si>
    <t>4)</t>
  </si>
  <si>
    <t>Purchase pounds 180 days forward</t>
  </si>
  <si>
    <t>Dollars needed in 180 days</t>
  </si>
  <si>
    <t>Payables in pounds times forward rate of pounds</t>
  </si>
  <si>
    <t xml:space="preserve">in </t>
  </si>
  <si>
    <t>days</t>
  </si>
  <si>
    <t>Borrow $,</t>
  </si>
  <si>
    <t>Convert to Pounds</t>
  </si>
  <si>
    <t>Invest Pounds</t>
  </si>
  <si>
    <t xml:space="preserve">Repay Dollards loan in </t>
  </si>
  <si>
    <t>Amount in pounds</t>
  </si>
  <si>
    <t>to be invested</t>
  </si>
  <si>
    <t>Interest and principal owed on dollards after 180 days</t>
  </si>
  <si>
    <t>Exercise price</t>
  </si>
  <si>
    <t>premium</t>
  </si>
  <si>
    <t>Possible Spot</t>
  </si>
  <si>
    <t xml:space="preserve">Rate in </t>
  </si>
  <si>
    <t xml:space="preserve">Premium per unit </t>
  </si>
  <si>
    <t>paid for option</t>
  </si>
  <si>
    <t>Exercise</t>
  </si>
  <si>
    <t>Option?</t>
  </si>
  <si>
    <t>Total Price(premium included)</t>
  </si>
  <si>
    <t>per unit</t>
  </si>
  <si>
    <t>Total Price paid</t>
  </si>
  <si>
    <t>for 200000</t>
  </si>
  <si>
    <t>probability</t>
  </si>
  <si>
    <t>Future spot rate</t>
  </si>
  <si>
    <t>Dollars needed</t>
  </si>
  <si>
    <t>Probability</t>
  </si>
  <si>
    <t>Assume Fresno Corporation needs</t>
  </si>
  <si>
    <t>Assume Gator Corporation will receive</t>
  </si>
  <si>
    <t>Sell pounds 180 days forward</t>
  </si>
  <si>
    <t>Borrow pounds,</t>
  </si>
  <si>
    <t>Convert to Dollars</t>
  </si>
  <si>
    <t>Invest in dollars</t>
  </si>
  <si>
    <t xml:space="preserve">pay off loan in </t>
  </si>
  <si>
    <t>UK</t>
  </si>
  <si>
    <t>US</t>
  </si>
  <si>
    <t>Amount in dollars needed to convert into pounds for deposit</t>
  </si>
  <si>
    <t>Received from converting pounds</t>
  </si>
  <si>
    <t>1)Forward Hedge</t>
  </si>
  <si>
    <t>2)Money Market Hedge</t>
  </si>
  <si>
    <t>3)Call Option Hedge</t>
  </si>
  <si>
    <t>4)Remain Unhedged</t>
  </si>
  <si>
    <t>borrowed</t>
  </si>
  <si>
    <t>3)Put Option Hedge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</si>
</sst>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10" fontId="0" fillId="0" borderId="0" xfId="0" applyNumberFormat="1"/>
    <xf numFmtId="9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1" xfId="0" applyBorder="1"/>
    <xf numFmtId="9" fontId="0" fillId="0" borderId="0" xfId="1" applyFont="1"/>
    <xf numFmtId="0" fontId="0" fillId="0" borderId="0" xfId="0" applyAlignment="1">
      <alignment horizontal="left"/>
    </xf>
    <xf numFmtId="0" fontId="2" fillId="0" borderId="0" xfId="0" applyFont="1"/>
    <xf numFmtId="2" fontId="0" fillId="0" borderId="0" xfId="0" applyNumberFormat="1"/>
  </cellXfs>
  <cellStyles count="2">
    <cellStyle name="Κανονικό" xfId="0" builtinId="0"/>
    <cellStyle name="Ποσοστό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Risk</a:t>
            </a:r>
            <a:r>
              <a:rPr lang="en-US" baseline="0"/>
              <a:t>  per action taken</a:t>
            </a:r>
            <a:endParaRPr lang="el-GR"/>
          </a:p>
        </c:rich>
      </c:tx>
      <c:overlay val="1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'hedging payables'!$K$25</c:f>
              <c:strCache>
                <c:ptCount val="1"/>
                <c:pt idx="0">
                  <c:v>1)Forward Hedge</c:v>
                </c:pt>
              </c:strCache>
            </c:strRef>
          </c:tx>
          <c:invertIfNegative val="0"/>
          <c:cat>
            <c:numRef>
              <c:f>'hedging payables'!$J$26:$J$50</c:f>
              <c:numCache>
                <c:formatCode>Γενικός τύπος</c:formatCode>
                <c:ptCount val="25"/>
                <c:pt idx="0">
                  <c:v>280000</c:v>
                </c:pt>
                <c:pt idx="1">
                  <c:v>281000</c:v>
                </c:pt>
                <c:pt idx="2">
                  <c:v>282000</c:v>
                </c:pt>
                <c:pt idx="3">
                  <c:v>283000</c:v>
                </c:pt>
                <c:pt idx="4">
                  <c:v>284000</c:v>
                </c:pt>
                <c:pt idx="5">
                  <c:v>285000</c:v>
                </c:pt>
                <c:pt idx="6">
                  <c:v>286000</c:v>
                </c:pt>
                <c:pt idx="7">
                  <c:v>287000</c:v>
                </c:pt>
                <c:pt idx="8">
                  <c:v>288000</c:v>
                </c:pt>
                <c:pt idx="9">
                  <c:v>289000</c:v>
                </c:pt>
                <c:pt idx="10">
                  <c:v>290000</c:v>
                </c:pt>
                <c:pt idx="11">
                  <c:v>291000</c:v>
                </c:pt>
                <c:pt idx="12">
                  <c:v>292000</c:v>
                </c:pt>
                <c:pt idx="13">
                  <c:v>293000</c:v>
                </c:pt>
                <c:pt idx="14">
                  <c:v>294000</c:v>
                </c:pt>
                <c:pt idx="15">
                  <c:v>295000</c:v>
                </c:pt>
                <c:pt idx="16">
                  <c:v>296000</c:v>
                </c:pt>
                <c:pt idx="17">
                  <c:v>297000</c:v>
                </c:pt>
                <c:pt idx="18">
                  <c:v>298000</c:v>
                </c:pt>
                <c:pt idx="19">
                  <c:v>299000</c:v>
                </c:pt>
                <c:pt idx="20">
                  <c:v>300000</c:v>
                </c:pt>
                <c:pt idx="21">
                  <c:v>301000</c:v>
                </c:pt>
                <c:pt idx="22">
                  <c:v>302000</c:v>
                </c:pt>
                <c:pt idx="23">
                  <c:v>303000</c:v>
                </c:pt>
                <c:pt idx="24">
                  <c:v>304000</c:v>
                </c:pt>
              </c:numCache>
            </c:numRef>
          </c:cat>
          <c:val>
            <c:numRef>
              <c:f>'hedging payables'!$K$26:$K$50</c:f>
              <c:numCache>
                <c:formatCode>0%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ser>
          <c:idx val="1"/>
          <c:order val="1"/>
          <c:tx>
            <c:strRef>
              <c:f>'hedging payables'!$L$25</c:f>
              <c:strCache>
                <c:ptCount val="1"/>
                <c:pt idx="0">
                  <c:v>2)Money Market Hedge</c:v>
                </c:pt>
              </c:strCache>
            </c:strRef>
          </c:tx>
          <c:invertIfNegative val="0"/>
          <c:dPt>
            <c:idx val="21"/>
            <c:invertIfNegative val="0"/>
            <c:bubble3D val="0"/>
            <c:spPr>
              <a:solidFill>
                <a:srgbClr val="C00000"/>
              </a:solidFill>
            </c:spPr>
          </c:dPt>
          <c:cat>
            <c:numRef>
              <c:f>'hedging payables'!$J$26:$J$50</c:f>
              <c:numCache>
                <c:formatCode>Γενικός τύπος</c:formatCode>
                <c:ptCount val="25"/>
                <c:pt idx="0">
                  <c:v>280000</c:v>
                </c:pt>
                <c:pt idx="1">
                  <c:v>281000</c:v>
                </c:pt>
                <c:pt idx="2">
                  <c:v>282000</c:v>
                </c:pt>
                <c:pt idx="3">
                  <c:v>283000</c:v>
                </c:pt>
                <c:pt idx="4">
                  <c:v>284000</c:v>
                </c:pt>
                <c:pt idx="5">
                  <c:v>285000</c:v>
                </c:pt>
                <c:pt idx="6">
                  <c:v>286000</c:v>
                </c:pt>
                <c:pt idx="7">
                  <c:v>287000</c:v>
                </c:pt>
                <c:pt idx="8">
                  <c:v>288000</c:v>
                </c:pt>
                <c:pt idx="9">
                  <c:v>289000</c:v>
                </c:pt>
                <c:pt idx="10">
                  <c:v>290000</c:v>
                </c:pt>
                <c:pt idx="11">
                  <c:v>291000</c:v>
                </c:pt>
                <c:pt idx="12">
                  <c:v>292000</c:v>
                </c:pt>
                <c:pt idx="13">
                  <c:v>293000</c:v>
                </c:pt>
                <c:pt idx="14">
                  <c:v>294000</c:v>
                </c:pt>
                <c:pt idx="15">
                  <c:v>295000</c:v>
                </c:pt>
                <c:pt idx="16">
                  <c:v>296000</c:v>
                </c:pt>
                <c:pt idx="17">
                  <c:v>297000</c:v>
                </c:pt>
                <c:pt idx="18">
                  <c:v>298000</c:v>
                </c:pt>
                <c:pt idx="19">
                  <c:v>299000</c:v>
                </c:pt>
                <c:pt idx="20">
                  <c:v>300000</c:v>
                </c:pt>
                <c:pt idx="21">
                  <c:v>301000</c:v>
                </c:pt>
                <c:pt idx="22">
                  <c:v>302000</c:v>
                </c:pt>
                <c:pt idx="23">
                  <c:v>303000</c:v>
                </c:pt>
                <c:pt idx="24">
                  <c:v>304000</c:v>
                </c:pt>
              </c:numCache>
            </c:numRef>
          </c:cat>
          <c:val>
            <c:numRef>
              <c:f>'hedging payables'!$L$26:$L$50</c:f>
              <c:numCache>
                <c:formatCode>0%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ser>
          <c:idx val="2"/>
          <c:order val="2"/>
          <c:tx>
            <c:strRef>
              <c:f>'hedging payables'!$M$25</c:f>
              <c:strCache>
                <c:ptCount val="1"/>
                <c:pt idx="0">
                  <c:v>3)Call Option Hedge</c:v>
                </c:pt>
              </c:strCache>
            </c:strRef>
          </c:tx>
          <c:invertIfNegative val="0"/>
          <c:cat>
            <c:numRef>
              <c:f>'hedging payables'!$J$26:$J$50</c:f>
              <c:numCache>
                <c:formatCode>Γενικός τύπος</c:formatCode>
                <c:ptCount val="25"/>
                <c:pt idx="0">
                  <c:v>280000</c:v>
                </c:pt>
                <c:pt idx="1">
                  <c:v>281000</c:v>
                </c:pt>
                <c:pt idx="2">
                  <c:v>282000</c:v>
                </c:pt>
                <c:pt idx="3">
                  <c:v>283000</c:v>
                </c:pt>
                <c:pt idx="4">
                  <c:v>284000</c:v>
                </c:pt>
                <c:pt idx="5">
                  <c:v>285000</c:v>
                </c:pt>
                <c:pt idx="6">
                  <c:v>286000</c:v>
                </c:pt>
                <c:pt idx="7">
                  <c:v>287000</c:v>
                </c:pt>
                <c:pt idx="8">
                  <c:v>288000</c:v>
                </c:pt>
                <c:pt idx="9">
                  <c:v>289000</c:v>
                </c:pt>
                <c:pt idx="10">
                  <c:v>290000</c:v>
                </c:pt>
                <c:pt idx="11">
                  <c:v>291000</c:v>
                </c:pt>
                <c:pt idx="12">
                  <c:v>292000</c:v>
                </c:pt>
                <c:pt idx="13">
                  <c:v>293000</c:v>
                </c:pt>
                <c:pt idx="14">
                  <c:v>294000</c:v>
                </c:pt>
                <c:pt idx="15">
                  <c:v>295000</c:v>
                </c:pt>
                <c:pt idx="16">
                  <c:v>296000</c:v>
                </c:pt>
                <c:pt idx="17">
                  <c:v>297000</c:v>
                </c:pt>
                <c:pt idx="18">
                  <c:v>298000</c:v>
                </c:pt>
                <c:pt idx="19">
                  <c:v>299000</c:v>
                </c:pt>
                <c:pt idx="20">
                  <c:v>300000</c:v>
                </c:pt>
                <c:pt idx="21">
                  <c:v>301000</c:v>
                </c:pt>
                <c:pt idx="22">
                  <c:v>302000</c:v>
                </c:pt>
                <c:pt idx="23">
                  <c:v>303000</c:v>
                </c:pt>
                <c:pt idx="24">
                  <c:v>304000</c:v>
                </c:pt>
              </c:numCache>
            </c:numRef>
          </c:cat>
          <c:val>
            <c:numRef>
              <c:f>'hedging payables'!$M$26:$M$50</c:f>
              <c:numCache>
                <c:formatCode>0%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0.1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ser>
          <c:idx val="3"/>
          <c:order val="3"/>
          <c:tx>
            <c:strRef>
              <c:f>'hedging payables'!$N$25</c:f>
              <c:strCache>
                <c:ptCount val="1"/>
                <c:pt idx="0">
                  <c:v>4)Remain Unhedged</c:v>
                </c:pt>
              </c:strCache>
            </c:strRef>
          </c:tx>
          <c:spPr>
            <a:ln w="50800"/>
          </c:spPr>
          <c:invertIfNegative val="0"/>
          <c:cat>
            <c:numRef>
              <c:f>'hedging payables'!$J$26:$J$50</c:f>
              <c:numCache>
                <c:formatCode>Γενικός τύπος</c:formatCode>
                <c:ptCount val="25"/>
                <c:pt idx="0">
                  <c:v>280000</c:v>
                </c:pt>
                <c:pt idx="1">
                  <c:v>281000</c:v>
                </c:pt>
                <c:pt idx="2">
                  <c:v>282000</c:v>
                </c:pt>
                <c:pt idx="3">
                  <c:v>283000</c:v>
                </c:pt>
                <c:pt idx="4">
                  <c:v>284000</c:v>
                </c:pt>
                <c:pt idx="5">
                  <c:v>285000</c:v>
                </c:pt>
                <c:pt idx="6">
                  <c:v>286000</c:v>
                </c:pt>
                <c:pt idx="7">
                  <c:v>287000</c:v>
                </c:pt>
                <c:pt idx="8">
                  <c:v>288000</c:v>
                </c:pt>
                <c:pt idx="9">
                  <c:v>289000</c:v>
                </c:pt>
                <c:pt idx="10">
                  <c:v>290000</c:v>
                </c:pt>
                <c:pt idx="11">
                  <c:v>291000</c:v>
                </c:pt>
                <c:pt idx="12">
                  <c:v>292000</c:v>
                </c:pt>
                <c:pt idx="13">
                  <c:v>293000</c:v>
                </c:pt>
                <c:pt idx="14">
                  <c:v>294000</c:v>
                </c:pt>
                <c:pt idx="15">
                  <c:v>295000</c:v>
                </c:pt>
                <c:pt idx="16">
                  <c:v>296000</c:v>
                </c:pt>
                <c:pt idx="17">
                  <c:v>297000</c:v>
                </c:pt>
                <c:pt idx="18">
                  <c:v>298000</c:v>
                </c:pt>
                <c:pt idx="19">
                  <c:v>299000</c:v>
                </c:pt>
                <c:pt idx="20">
                  <c:v>300000</c:v>
                </c:pt>
                <c:pt idx="21">
                  <c:v>301000</c:v>
                </c:pt>
                <c:pt idx="22">
                  <c:v>302000</c:v>
                </c:pt>
                <c:pt idx="23">
                  <c:v>303000</c:v>
                </c:pt>
                <c:pt idx="24">
                  <c:v>304000</c:v>
                </c:pt>
              </c:numCache>
            </c:numRef>
          </c:cat>
          <c:val>
            <c:numRef>
              <c:f>'hedging payables'!$N$26:$N$50</c:f>
              <c:numCache>
                <c:formatCode>0%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251594240"/>
        <c:axId val="251595776"/>
      </c:barChart>
      <c:catAx>
        <c:axId val="251594240"/>
        <c:scaling>
          <c:orientation val="minMax"/>
        </c:scaling>
        <c:delete val="0"/>
        <c:axPos val="b"/>
        <c:numFmt formatCode="Γενικός τύπος" sourceLinked="1"/>
        <c:majorTickMark val="out"/>
        <c:minorTickMark val="none"/>
        <c:tickLblPos val="nextTo"/>
        <c:crossAx val="251595776"/>
        <c:crosses val="autoZero"/>
        <c:auto val="1"/>
        <c:lblAlgn val="ctr"/>
        <c:lblOffset val="100"/>
        <c:noMultiLvlLbl val="0"/>
      </c:catAx>
      <c:valAx>
        <c:axId val="25159577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515942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l-G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'hedging receivables'!$K$25</c:f>
              <c:strCache>
                <c:ptCount val="1"/>
                <c:pt idx="0">
                  <c:v>1)Forward Hedge</c:v>
                </c:pt>
              </c:strCache>
            </c:strRef>
          </c:tx>
          <c:invertIfNegative val="0"/>
          <c:cat>
            <c:numRef>
              <c:f>'hedging receivables'!$J$26:$J$70</c:f>
              <c:numCache>
                <c:formatCode>Γενικός τύπος</c:formatCode>
                <c:ptCount val="45"/>
                <c:pt idx="0">
                  <c:v>429000</c:v>
                </c:pt>
                <c:pt idx="1">
                  <c:v>430000</c:v>
                </c:pt>
                <c:pt idx="2">
                  <c:v>431000</c:v>
                </c:pt>
                <c:pt idx="3">
                  <c:v>432000</c:v>
                </c:pt>
                <c:pt idx="4">
                  <c:v>433000</c:v>
                </c:pt>
                <c:pt idx="5">
                  <c:v>434000</c:v>
                </c:pt>
                <c:pt idx="6">
                  <c:v>435000</c:v>
                </c:pt>
                <c:pt idx="7">
                  <c:v>436000</c:v>
                </c:pt>
                <c:pt idx="8">
                  <c:v>437000</c:v>
                </c:pt>
                <c:pt idx="9">
                  <c:v>438000</c:v>
                </c:pt>
                <c:pt idx="10">
                  <c:v>439000</c:v>
                </c:pt>
                <c:pt idx="11">
                  <c:v>440000</c:v>
                </c:pt>
                <c:pt idx="12">
                  <c:v>441000</c:v>
                </c:pt>
                <c:pt idx="13">
                  <c:v>442000</c:v>
                </c:pt>
                <c:pt idx="14">
                  <c:v>443000</c:v>
                </c:pt>
                <c:pt idx="15">
                  <c:v>444000</c:v>
                </c:pt>
                <c:pt idx="16">
                  <c:v>445000</c:v>
                </c:pt>
                <c:pt idx="17">
                  <c:v>446000</c:v>
                </c:pt>
                <c:pt idx="18">
                  <c:v>447000</c:v>
                </c:pt>
                <c:pt idx="19">
                  <c:v>448000</c:v>
                </c:pt>
                <c:pt idx="20">
                  <c:v>449000</c:v>
                </c:pt>
                <c:pt idx="21">
                  <c:v>450000</c:v>
                </c:pt>
                <c:pt idx="22">
                  <c:v>451000</c:v>
                </c:pt>
                <c:pt idx="23">
                  <c:v>452000</c:v>
                </c:pt>
                <c:pt idx="24">
                  <c:v>453000</c:v>
                </c:pt>
                <c:pt idx="25">
                  <c:v>454000</c:v>
                </c:pt>
                <c:pt idx="26">
                  <c:v>455000</c:v>
                </c:pt>
                <c:pt idx="27">
                  <c:v>456000</c:v>
                </c:pt>
                <c:pt idx="28">
                  <c:v>457000</c:v>
                </c:pt>
                <c:pt idx="29">
                  <c:v>458000</c:v>
                </c:pt>
                <c:pt idx="30">
                  <c:v>459000</c:v>
                </c:pt>
                <c:pt idx="31">
                  <c:v>460000</c:v>
                </c:pt>
                <c:pt idx="32">
                  <c:v>461000</c:v>
                </c:pt>
                <c:pt idx="33">
                  <c:v>462000</c:v>
                </c:pt>
                <c:pt idx="34">
                  <c:v>463000</c:v>
                </c:pt>
                <c:pt idx="35">
                  <c:v>464000</c:v>
                </c:pt>
                <c:pt idx="36">
                  <c:v>465000</c:v>
                </c:pt>
                <c:pt idx="37">
                  <c:v>466000</c:v>
                </c:pt>
                <c:pt idx="38">
                  <c:v>467000</c:v>
                </c:pt>
                <c:pt idx="39">
                  <c:v>468000</c:v>
                </c:pt>
                <c:pt idx="40">
                  <c:v>469000</c:v>
                </c:pt>
                <c:pt idx="41">
                  <c:v>470000</c:v>
                </c:pt>
                <c:pt idx="42">
                  <c:v>471000</c:v>
                </c:pt>
                <c:pt idx="43">
                  <c:v>472000</c:v>
                </c:pt>
                <c:pt idx="44">
                  <c:v>473000</c:v>
                </c:pt>
              </c:numCache>
            </c:numRef>
          </c:cat>
          <c:val>
            <c:numRef>
              <c:f>'hedging receivables'!$K$26:$K$70</c:f>
              <c:numCache>
                <c:formatCode>0%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1"/>
          <c:order val="1"/>
          <c:tx>
            <c:strRef>
              <c:f>'hedging receivables'!$L$25</c:f>
              <c:strCache>
                <c:ptCount val="1"/>
                <c:pt idx="0">
                  <c:v>2)Money Market Hedge</c:v>
                </c:pt>
              </c:strCache>
            </c:strRef>
          </c:tx>
          <c:invertIfNegative val="0"/>
          <c:dPt>
            <c:idx val="21"/>
            <c:invertIfNegative val="0"/>
            <c:bubble3D val="0"/>
            <c:spPr>
              <a:solidFill>
                <a:schemeClr val="accent1"/>
              </a:solidFill>
            </c:spPr>
          </c:dPt>
          <c:cat>
            <c:numRef>
              <c:f>'hedging receivables'!$J$26:$J$70</c:f>
              <c:numCache>
                <c:formatCode>Γενικός τύπος</c:formatCode>
                <c:ptCount val="45"/>
                <c:pt idx="0">
                  <c:v>429000</c:v>
                </c:pt>
                <c:pt idx="1">
                  <c:v>430000</c:v>
                </c:pt>
                <c:pt idx="2">
                  <c:v>431000</c:v>
                </c:pt>
                <c:pt idx="3">
                  <c:v>432000</c:v>
                </c:pt>
                <c:pt idx="4">
                  <c:v>433000</c:v>
                </c:pt>
                <c:pt idx="5">
                  <c:v>434000</c:v>
                </c:pt>
                <c:pt idx="6">
                  <c:v>435000</c:v>
                </c:pt>
                <c:pt idx="7">
                  <c:v>436000</c:v>
                </c:pt>
                <c:pt idx="8">
                  <c:v>437000</c:v>
                </c:pt>
                <c:pt idx="9">
                  <c:v>438000</c:v>
                </c:pt>
                <c:pt idx="10">
                  <c:v>439000</c:v>
                </c:pt>
                <c:pt idx="11">
                  <c:v>440000</c:v>
                </c:pt>
                <c:pt idx="12">
                  <c:v>441000</c:v>
                </c:pt>
                <c:pt idx="13">
                  <c:v>442000</c:v>
                </c:pt>
                <c:pt idx="14">
                  <c:v>443000</c:v>
                </c:pt>
                <c:pt idx="15">
                  <c:v>444000</c:v>
                </c:pt>
                <c:pt idx="16">
                  <c:v>445000</c:v>
                </c:pt>
                <c:pt idx="17">
                  <c:v>446000</c:v>
                </c:pt>
                <c:pt idx="18">
                  <c:v>447000</c:v>
                </c:pt>
                <c:pt idx="19">
                  <c:v>448000</c:v>
                </c:pt>
                <c:pt idx="20">
                  <c:v>449000</c:v>
                </c:pt>
                <c:pt idx="21">
                  <c:v>450000</c:v>
                </c:pt>
                <c:pt idx="22">
                  <c:v>451000</c:v>
                </c:pt>
                <c:pt idx="23">
                  <c:v>452000</c:v>
                </c:pt>
                <c:pt idx="24">
                  <c:v>453000</c:v>
                </c:pt>
                <c:pt idx="25">
                  <c:v>454000</c:v>
                </c:pt>
                <c:pt idx="26">
                  <c:v>455000</c:v>
                </c:pt>
                <c:pt idx="27">
                  <c:v>456000</c:v>
                </c:pt>
                <c:pt idx="28">
                  <c:v>457000</c:v>
                </c:pt>
                <c:pt idx="29">
                  <c:v>458000</c:v>
                </c:pt>
                <c:pt idx="30">
                  <c:v>459000</c:v>
                </c:pt>
                <c:pt idx="31">
                  <c:v>460000</c:v>
                </c:pt>
                <c:pt idx="32">
                  <c:v>461000</c:v>
                </c:pt>
                <c:pt idx="33">
                  <c:v>462000</c:v>
                </c:pt>
                <c:pt idx="34">
                  <c:v>463000</c:v>
                </c:pt>
                <c:pt idx="35">
                  <c:v>464000</c:v>
                </c:pt>
                <c:pt idx="36">
                  <c:v>465000</c:v>
                </c:pt>
                <c:pt idx="37">
                  <c:v>466000</c:v>
                </c:pt>
                <c:pt idx="38">
                  <c:v>467000</c:v>
                </c:pt>
                <c:pt idx="39">
                  <c:v>468000</c:v>
                </c:pt>
                <c:pt idx="40">
                  <c:v>469000</c:v>
                </c:pt>
                <c:pt idx="41">
                  <c:v>470000</c:v>
                </c:pt>
                <c:pt idx="42">
                  <c:v>471000</c:v>
                </c:pt>
                <c:pt idx="43">
                  <c:v>472000</c:v>
                </c:pt>
                <c:pt idx="44">
                  <c:v>473000</c:v>
                </c:pt>
              </c:numCache>
            </c:numRef>
          </c:cat>
          <c:val>
            <c:numRef>
              <c:f>'hedging receivables'!$L$26:$L$70</c:f>
              <c:numCache>
                <c:formatCode>0%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2"/>
          <c:order val="2"/>
          <c:tx>
            <c:strRef>
              <c:f>'hedging receivables'!$M$25</c:f>
              <c:strCache>
                <c:ptCount val="1"/>
                <c:pt idx="0">
                  <c:v>3)Put Option Hedge</c:v>
                </c:pt>
              </c:strCache>
            </c:strRef>
          </c:tx>
          <c:invertIfNegative val="0"/>
          <c:cat>
            <c:numRef>
              <c:f>'hedging receivables'!$J$26:$J$70</c:f>
              <c:numCache>
                <c:formatCode>Γενικός τύπος</c:formatCode>
                <c:ptCount val="45"/>
                <c:pt idx="0">
                  <c:v>429000</c:v>
                </c:pt>
                <c:pt idx="1">
                  <c:v>430000</c:v>
                </c:pt>
                <c:pt idx="2">
                  <c:v>431000</c:v>
                </c:pt>
                <c:pt idx="3">
                  <c:v>432000</c:v>
                </c:pt>
                <c:pt idx="4">
                  <c:v>433000</c:v>
                </c:pt>
                <c:pt idx="5">
                  <c:v>434000</c:v>
                </c:pt>
                <c:pt idx="6">
                  <c:v>435000</c:v>
                </c:pt>
                <c:pt idx="7">
                  <c:v>436000</c:v>
                </c:pt>
                <c:pt idx="8">
                  <c:v>437000</c:v>
                </c:pt>
                <c:pt idx="9">
                  <c:v>438000</c:v>
                </c:pt>
                <c:pt idx="10">
                  <c:v>439000</c:v>
                </c:pt>
                <c:pt idx="11">
                  <c:v>440000</c:v>
                </c:pt>
                <c:pt idx="12">
                  <c:v>441000</c:v>
                </c:pt>
                <c:pt idx="13">
                  <c:v>442000</c:v>
                </c:pt>
                <c:pt idx="14">
                  <c:v>443000</c:v>
                </c:pt>
                <c:pt idx="15">
                  <c:v>444000</c:v>
                </c:pt>
                <c:pt idx="16">
                  <c:v>445000</c:v>
                </c:pt>
                <c:pt idx="17">
                  <c:v>446000</c:v>
                </c:pt>
                <c:pt idx="18">
                  <c:v>447000</c:v>
                </c:pt>
                <c:pt idx="19">
                  <c:v>448000</c:v>
                </c:pt>
                <c:pt idx="20">
                  <c:v>449000</c:v>
                </c:pt>
                <c:pt idx="21">
                  <c:v>450000</c:v>
                </c:pt>
                <c:pt idx="22">
                  <c:v>451000</c:v>
                </c:pt>
                <c:pt idx="23">
                  <c:v>452000</c:v>
                </c:pt>
                <c:pt idx="24">
                  <c:v>453000</c:v>
                </c:pt>
                <c:pt idx="25">
                  <c:v>454000</c:v>
                </c:pt>
                <c:pt idx="26">
                  <c:v>455000</c:v>
                </c:pt>
                <c:pt idx="27">
                  <c:v>456000</c:v>
                </c:pt>
                <c:pt idx="28">
                  <c:v>457000</c:v>
                </c:pt>
                <c:pt idx="29">
                  <c:v>458000</c:v>
                </c:pt>
                <c:pt idx="30">
                  <c:v>459000</c:v>
                </c:pt>
                <c:pt idx="31">
                  <c:v>460000</c:v>
                </c:pt>
                <c:pt idx="32">
                  <c:v>461000</c:v>
                </c:pt>
                <c:pt idx="33">
                  <c:v>462000</c:v>
                </c:pt>
                <c:pt idx="34">
                  <c:v>463000</c:v>
                </c:pt>
                <c:pt idx="35">
                  <c:v>464000</c:v>
                </c:pt>
                <c:pt idx="36">
                  <c:v>465000</c:v>
                </c:pt>
                <c:pt idx="37">
                  <c:v>466000</c:v>
                </c:pt>
                <c:pt idx="38">
                  <c:v>467000</c:v>
                </c:pt>
                <c:pt idx="39">
                  <c:v>468000</c:v>
                </c:pt>
                <c:pt idx="40">
                  <c:v>469000</c:v>
                </c:pt>
                <c:pt idx="41">
                  <c:v>470000</c:v>
                </c:pt>
                <c:pt idx="42">
                  <c:v>471000</c:v>
                </c:pt>
                <c:pt idx="43">
                  <c:v>472000</c:v>
                </c:pt>
                <c:pt idx="44">
                  <c:v>473000</c:v>
                </c:pt>
              </c:numCache>
            </c:numRef>
          </c:cat>
          <c:val>
            <c:numRef>
              <c:f>'hedging receivables'!$M$26:$M$70</c:f>
              <c:numCache>
                <c:formatCode>0%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ser>
          <c:idx val="3"/>
          <c:order val="3"/>
          <c:tx>
            <c:strRef>
              <c:f>'hedging receivables'!$N$25</c:f>
              <c:strCache>
                <c:ptCount val="1"/>
                <c:pt idx="0">
                  <c:v>4)Remain Unhedged</c:v>
                </c:pt>
              </c:strCache>
            </c:strRef>
          </c:tx>
          <c:spPr>
            <a:ln w="50800"/>
          </c:spPr>
          <c:invertIfNegative val="0"/>
          <c:cat>
            <c:numRef>
              <c:f>'hedging receivables'!$J$26:$J$70</c:f>
              <c:numCache>
                <c:formatCode>Γενικός τύπος</c:formatCode>
                <c:ptCount val="45"/>
                <c:pt idx="0">
                  <c:v>429000</c:v>
                </c:pt>
                <c:pt idx="1">
                  <c:v>430000</c:v>
                </c:pt>
                <c:pt idx="2">
                  <c:v>431000</c:v>
                </c:pt>
                <c:pt idx="3">
                  <c:v>432000</c:v>
                </c:pt>
                <c:pt idx="4">
                  <c:v>433000</c:v>
                </c:pt>
                <c:pt idx="5">
                  <c:v>434000</c:v>
                </c:pt>
                <c:pt idx="6">
                  <c:v>435000</c:v>
                </c:pt>
                <c:pt idx="7">
                  <c:v>436000</c:v>
                </c:pt>
                <c:pt idx="8">
                  <c:v>437000</c:v>
                </c:pt>
                <c:pt idx="9">
                  <c:v>438000</c:v>
                </c:pt>
                <c:pt idx="10">
                  <c:v>439000</c:v>
                </c:pt>
                <c:pt idx="11">
                  <c:v>440000</c:v>
                </c:pt>
                <c:pt idx="12">
                  <c:v>441000</c:v>
                </c:pt>
                <c:pt idx="13">
                  <c:v>442000</c:v>
                </c:pt>
                <c:pt idx="14">
                  <c:v>443000</c:v>
                </c:pt>
                <c:pt idx="15">
                  <c:v>444000</c:v>
                </c:pt>
                <c:pt idx="16">
                  <c:v>445000</c:v>
                </c:pt>
                <c:pt idx="17">
                  <c:v>446000</c:v>
                </c:pt>
                <c:pt idx="18">
                  <c:v>447000</c:v>
                </c:pt>
                <c:pt idx="19">
                  <c:v>448000</c:v>
                </c:pt>
                <c:pt idx="20">
                  <c:v>449000</c:v>
                </c:pt>
                <c:pt idx="21">
                  <c:v>450000</c:v>
                </c:pt>
                <c:pt idx="22">
                  <c:v>451000</c:v>
                </c:pt>
                <c:pt idx="23">
                  <c:v>452000</c:v>
                </c:pt>
                <c:pt idx="24">
                  <c:v>453000</c:v>
                </c:pt>
                <c:pt idx="25">
                  <c:v>454000</c:v>
                </c:pt>
                <c:pt idx="26">
                  <c:v>455000</c:v>
                </c:pt>
                <c:pt idx="27">
                  <c:v>456000</c:v>
                </c:pt>
                <c:pt idx="28">
                  <c:v>457000</c:v>
                </c:pt>
                <c:pt idx="29">
                  <c:v>458000</c:v>
                </c:pt>
                <c:pt idx="30">
                  <c:v>459000</c:v>
                </c:pt>
                <c:pt idx="31">
                  <c:v>460000</c:v>
                </c:pt>
                <c:pt idx="32">
                  <c:v>461000</c:v>
                </c:pt>
                <c:pt idx="33">
                  <c:v>462000</c:v>
                </c:pt>
                <c:pt idx="34">
                  <c:v>463000</c:v>
                </c:pt>
                <c:pt idx="35">
                  <c:v>464000</c:v>
                </c:pt>
                <c:pt idx="36">
                  <c:v>465000</c:v>
                </c:pt>
                <c:pt idx="37">
                  <c:v>466000</c:v>
                </c:pt>
                <c:pt idx="38">
                  <c:v>467000</c:v>
                </c:pt>
                <c:pt idx="39">
                  <c:v>468000</c:v>
                </c:pt>
                <c:pt idx="40">
                  <c:v>469000</c:v>
                </c:pt>
                <c:pt idx="41">
                  <c:v>470000</c:v>
                </c:pt>
                <c:pt idx="42">
                  <c:v>471000</c:v>
                </c:pt>
                <c:pt idx="43">
                  <c:v>472000</c:v>
                </c:pt>
                <c:pt idx="44">
                  <c:v>473000</c:v>
                </c:pt>
              </c:numCache>
            </c:numRef>
          </c:cat>
          <c:val>
            <c:numRef>
              <c:f>'hedging receivables'!$N$26:$N$70</c:f>
              <c:numCache>
                <c:formatCode>0%</c:formatCode>
                <c:ptCount val="45"/>
                <c:pt idx="0">
                  <c:v>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253073280"/>
        <c:axId val="253074816"/>
      </c:barChart>
      <c:catAx>
        <c:axId val="253073280"/>
        <c:scaling>
          <c:orientation val="minMax"/>
        </c:scaling>
        <c:delete val="0"/>
        <c:axPos val="b"/>
        <c:numFmt formatCode="Γενικός τύπος" sourceLinked="1"/>
        <c:majorTickMark val="out"/>
        <c:minorTickMark val="none"/>
        <c:tickLblPos val="nextTo"/>
        <c:crossAx val="253074816"/>
        <c:crosses val="autoZero"/>
        <c:auto val="1"/>
        <c:lblAlgn val="ctr"/>
        <c:lblOffset val="100"/>
        <c:noMultiLvlLbl val="0"/>
      </c:catAx>
      <c:valAx>
        <c:axId val="253074816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2530732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213632</xdr:colOff>
      <xdr:row>23</xdr:row>
      <xdr:rowOff>138791</xdr:rowOff>
    </xdr:from>
    <xdr:to>
      <xdr:col>15</xdr:col>
      <xdr:colOff>518432</xdr:colOff>
      <xdr:row>50</xdr:row>
      <xdr:rowOff>40821</xdr:rowOff>
    </xdr:to>
    <xdr:graphicFrame macro="">
      <xdr:nvGraphicFramePr>
        <xdr:cNvPr id="5" name="Γράφημα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180974</xdr:colOff>
      <xdr:row>24</xdr:row>
      <xdr:rowOff>47625</xdr:rowOff>
    </xdr:from>
    <xdr:to>
      <xdr:col>16</xdr:col>
      <xdr:colOff>9525</xdr:colOff>
      <xdr:row>54</xdr:row>
      <xdr:rowOff>47625</xdr:rowOff>
    </xdr:to>
    <xdr:graphicFrame macro="">
      <xdr:nvGraphicFramePr>
        <xdr:cNvPr id="2" name="Γράφημα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Φύλλο1"/>
  <dimension ref="A1:N51"/>
  <sheetViews>
    <sheetView topLeftCell="A22" zoomScale="70" zoomScaleNormal="70" workbookViewId="0">
      <selection activeCell="G45" sqref="G45"/>
    </sheetView>
  </sheetViews>
  <sheetFormatPr defaultRowHeight="15" x14ac:dyDescent="0.25"/>
  <cols>
    <col min="1" max="1" width="12.5703125" customWidth="1"/>
    <col min="3" max="3" width="16.85546875" customWidth="1"/>
    <col min="11" max="11" width="9.140625" style="7"/>
  </cols>
  <sheetData>
    <row r="1" spans="1:7" x14ac:dyDescent="0.25">
      <c r="A1" s="8" t="s">
        <v>43</v>
      </c>
      <c r="B1" s="4"/>
      <c r="C1" s="4"/>
      <c r="D1" s="4">
        <v>200000</v>
      </c>
      <c r="E1" s="4" t="s">
        <v>18</v>
      </c>
      <c r="F1" s="4">
        <v>180</v>
      </c>
      <c r="G1" s="4" t="s">
        <v>19</v>
      </c>
    </row>
    <row r="2" spans="1:7" x14ac:dyDescent="0.25">
      <c r="A2" t="s">
        <v>0</v>
      </c>
    </row>
    <row r="3" spans="1:7" x14ac:dyDescent="0.25">
      <c r="A3" s="3" t="s">
        <v>11</v>
      </c>
      <c r="B3" t="s">
        <v>1</v>
      </c>
    </row>
    <row r="4" spans="1:7" x14ac:dyDescent="0.25">
      <c r="A4" s="3" t="s">
        <v>12</v>
      </c>
      <c r="B4" t="s">
        <v>2</v>
      </c>
    </row>
    <row r="5" spans="1:7" x14ac:dyDescent="0.25">
      <c r="A5" s="3" t="s">
        <v>13</v>
      </c>
      <c r="B5" t="s">
        <v>3</v>
      </c>
    </row>
    <row r="6" spans="1:7" x14ac:dyDescent="0.25">
      <c r="A6" s="3" t="s">
        <v>14</v>
      </c>
      <c r="B6" t="s">
        <v>4</v>
      </c>
    </row>
    <row r="8" spans="1:7" x14ac:dyDescent="0.25">
      <c r="A8" t="s">
        <v>5</v>
      </c>
      <c r="E8">
        <v>1.5</v>
      </c>
      <c r="F8" t="s">
        <v>6</v>
      </c>
    </row>
    <row r="9" spans="1:7" x14ac:dyDescent="0.25">
      <c r="A9" t="s">
        <v>7</v>
      </c>
      <c r="E9">
        <v>1.47</v>
      </c>
      <c r="F9" t="s">
        <v>6</v>
      </c>
    </row>
    <row r="11" spans="1:7" x14ac:dyDescent="0.25">
      <c r="A11" t="s">
        <v>8</v>
      </c>
      <c r="D11" s="4" t="s">
        <v>50</v>
      </c>
      <c r="E11" s="4" t="s">
        <v>51</v>
      </c>
    </row>
    <row r="12" spans="1:7" x14ac:dyDescent="0.25">
      <c r="A12" t="s">
        <v>9</v>
      </c>
      <c r="D12" s="1">
        <v>4.4999999999999998E-2</v>
      </c>
      <c r="E12" s="1">
        <v>4.4999999999999998E-2</v>
      </c>
    </row>
    <row r="13" spans="1:7" x14ac:dyDescent="0.25">
      <c r="A13" t="s">
        <v>10</v>
      </c>
      <c r="D13" s="1">
        <v>0.05</v>
      </c>
      <c r="E13" s="1">
        <v>0.05</v>
      </c>
    </row>
    <row r="15" spans="1:7" x14ac:dyDescent="0.25">
      <c r="A15" t="s">
        <v>54</v>
      </c>
    </row>
    <row r="16" spans="1:7" x14ac:dyDescent="0.25">
      <c r="A16" t="s">
        <v>15</v>
      </c>
    </row>
    <row r="18" spans="1:14" x14ac:dyDescent="0.25">
      <c r="A18" s="6" t="s">
        <v>16</v>
      </c>
      <c r="B18" s="6"/>
      <c r="C18" s="6"/>
      <c r="D18" s="6"/>
      <c r="E18" s="6"/>
      <c r="F18" s="6"/>
      <c r="G18" s="6"/>
      <c r="H18" s="6"/>
      <c r="I18" s="6"/>
    </row>
    <row r="19" spans="1:14" x14ac:dyDescent="0.25">
      <c r="A19" t="s">
        <v>17</v>
      </c>
    </row>
    <row r="20" spans="1:14" x14ac:dyDescent="0.25">
      <c r="A20">
        <f>D1</f>
        <v>200000</v>
      </c>
      <c r="B20">
        <f>E9</f>
        <v>1.47</v>
      </c>
      <c r="C20" s="9">
        <f>B20*A20</f>
        <v>294000</v>
      </c>
      <c r="D20" s="2">
        <v>1</v>
      </c>
    </row>
    <row r="22" spans="1:14" x14ac:dyDescent="0.25">
      <c r="A22" s="6" t="s">
        <v>55</v>
      </c>
      <c r="B22" s="6"/>
      <c r="C22" s="6"/>
      <c r="D22" s="6"/>
      <c r="E22" s="6"/>
      <c r="F22" s="6"/>
      <c r="G22" s="6"/>
      <c r="H22" s="6"/>
      <c r="I22" s="6"/>
    </row>
    <row r="23" spans="1:14" x14ac:dyDescent="0.25">
      <c r="A23" t="s">
        <v>20</v>
      </c>
      <c r="B23" t="s">
        <v>21</v>
      </c>
      <c r="C23" t="s">
        <v>22</v>
      </c>
      <c r="D23" t="s">
        <v>23</v>
      </c>
      <c r="G23">
        <f>F1</f>
        <v>180</v>
      </c>
      <c r="H23" t="str">
        <f>G1</f>
        <v>days</v>
      </c>
    </row>
    <row r="25" spans="1:14" x14ac:dyDescent="0.25">
      <c r="A25" t="s">
        <v>24</v>
      </c>
      <c r="K25" s="7" t="str">
        <f>A15</f>
        <v>1)Forward Hedge</v>
      </c>
      <c r="L25" t="str">
        <f>A22</f>
        <v>2)Money Market Hedge</v>
      </c>
      <c r="M25" t="str">
        <f>A32</f>
        <v>3)Call Option Hedge</v>
      </c>
      <c r="N25" t="str">
        <f>A44</f>
        <v>4)Remain Unhedged</v>
      </c>
    </row>
    <row r="26" spans="1:14" x14ac:dyDescent="0.25">
      <c r="A26" t="s">
        <v>25</v>
      </c>
      <c r="J26">
        <v>280000</v>
      </c>
      <c r="K26" s="7">
        <f>IF(J26=VLOOKUP($C$20,$J$26:$J$50,1,1),1,0)</f>
        <v>0</v>
      </c>
      <c r="L26" s="2">
        <f>IF(J26=VLOOKUP($G$30,$J$26:$J$50,1,1),1,0)</f>
        <v>0</v>
      </c>
      <c r="M26" s="7">
        <v>0</v>
      </c>
      <c r="N26" s="7">
        <v>0</v>
      </c>
    </row>
    <row r="27" spans="1:14" x14ac:dyDescent="0.25">
      <c r="C27" s="4">
        <f>D1</f>
        <v>200000</v>
      </c>
      <c r="D27" s="4" t="str">
        <f>"/"</f>
        <v>/</v>
      </c>
      <c r="E27" s="5">
        <f>1+D12</f>
        <v>1.0449999999999999</v>
      </c>
      <c r="F27" s="4">
        <f>C27/E27</f>
        <v>191387.55980861245</v>
      </c>
      <c r="J27">
        <v>281000</v>
      </c>
      <c r="K27" s="7">
        <f t="shared" ref="K27:K50" si="0">IF(J27=VLOOKUP($C$20,$J$26:$J$50,1,1),1,0)</f>
        <v>0</v>
      </c>
      <c r="L27" s="2">
        <f t="shared" ref="L27:L50" si="1">IF(J27=VLOOKUP($G$30,$J$26:$J$50,1,1),1,0)</f>
        <v>0</v>
      </c>
      <c r="M27" s="7">
        <v>0</v>
      </c>
      <c r="N27" s="7">
        <v>0</v>
      </c>
    </row>
    <row r="28" spans="1:14" x14ac:dyDescent="0.25">
      <c r="A28" t="s">
        <v>52</v>
      </c>
      <c r="G28">
        <f>F27*E8</f>
        <v>287081.33971291868</v>
      </c>
      <c r="J28">
        <v>282000</v>
      </c>
      <c r="K28" s="7">
        <f t="shared" si="0"/>
        <v>0</v>
      </c>
      <c r="L28" s="2">
        <f t="shared" si="1"/>
        <v>0</v>
      </c>
      <c r="M28" s="7">
        <v>0</v>
      </c>
      <c r="N28" s="7">
        <v>0</v>
      </c>
    </row>
    <row r="29" spans="1:14" x14ac:dyDescent="0.25">
      <c r="J29">
        <v>283000</v>
      </c>
      <c r="K29" s="7">
        <f t="shared" si="0"/>
        <v>0</v>
      </c>
      <c r="L29" s="2">
        <f t="shared" si="1"/>
        <v>0</v>
      </c>
      <c r="M29" s="7">
        <v>0</v>
      </c>
      <c r="N29" s="7">
        <v>0</v>
      </c>
    </row>
    <row r="30" spans="1:14" x14ac:dyDescent="0.25">
      <c r="A30" t="s">
        <v>26</v>
      </c>
      <c r="G30" s="9">
        <f>G28*(1+E13)</f>
        <v>301435.40669856465</v>
      </c>
      <c r="H30" s="2">
        <v>1</v>
      </c>
      <c r="J30">
        <v>284000</v>
      </c>
      <c r="K30" s="7">
        <f t="shared" si="0"/>
        <v>0</v>
      </c>
      <c r="L30" s="2">
        <f t="shared" si="1"/>
        <v>0</v>
      </c>
      <c r="M30" s="7">
        <v>0</v>
      </c>
      <c r="N30" s="7">
        <v>0</v>
      </c>
    </row>
    <row r="31" spans="1:14" x14ac:dyDescent="0.25">
      <c r="J31">
        <v>285000</v>
      </c>
      <c r="K31" s="7">
        <f t="shared" si="0"/>
        <v>0</v>
      </c>
      <c r="L31" s="2">
        <f t="shared" si="1"/>
        <v>0</v>
      </c>
      <c r="M31" s="7">
        <v>0</v>
      </c>
      <c r="N31" s="7">
        <v>0</v>
      </c>
    </row>
    <row r="32" spans="1:14" x14ac:dyDescent="0.25">
      <c r="A32" t="s">
        <v>56</v>
      </c>
      <c r="J32">
        <v>286000</v>
      </c>
      <c r="K32" s="7">
        <f t="shared" si="0"/>
        <v>0</v>
      </c>
      <c r="L32" s="2">
        <f t="shared" si="1"/>
        <v>0</v>
      </c>
      <c r="M32" s="7">
        <v>0</v>
      </c>
      <c r="N32" s="7">
        <f>20%</f>
        <v>0.2</v>
      </c>
    </row>
    <row r="33" spans="1:14" x14ac:dyDescent="0.25">
      <c r="A33" t="s">
        <v>27</v>
      </c>
      <c r="B33">
        <v>1.48</v>
      </c>
      <c r="J33">
        <v>287000</v>
      </c>
      <c r="K33" s="7">
        <f t="shared" si="0"/>
        <v>0</v>
      </c>
      <c r="L33" s="2">
        <f t="shared" si="1"/>
        <v>0</v>
      </c>
      <c r="M33" s="7">
        <v>0</v>
      </c>
      <c r="N33" s="7">
        <v>0</v>
      </c>
    </row>
    <row r="34" spans="1:14" x14ac:dyDescent="0.25">
      <c r="A34" t="s">
        <v>28</v>
      </c>
      <c r="B34">
        <v>0.03</v>
      </c>
      <c r="J34">
        <v>288000</v>
      </c>
      <c r="K34" s="7">
        <f t="shared" si="0"/>
        <v>0</v>
      </c>
      <c r="L34" s="2">
        <f t="shared" si="1"/>
        <v>0</v>
      </c>
      <c r="M34" s="7">
        <v>0</v>
      </c>
      <c r="N34" s="7">
        <v>0</v>
      </c>
    </row>
    <row r="35" spans="1:14" x14ac:dyDescent="0.25">
      <c r="J35">
        <v>289000</v>
      </c>
      <c r="K35" s="7">
        <f t="shared" si="0"/>
        <v>0</v>
      </c>
      <c r="L35" s="2">
        <f t="shared" si="1"/>
        <v>0</v>
      </c>
      <c r="M35" s="7">
        <v>0</v>
      </c>
      <c r="N35" s="7">
        <v>0</v>
      </c>
    </row>
    <row r="36" spans="1:14" x14ac:dyDescent="0.25">
      <c r="A36" t="s">
        <v>29</v>
      </c>
      <c r="J36">
        <v>290000</v>
      </c>
      <c r="K36" s="7">
        <f t="shared" si="0"/>
        <v>0</v>
      </c>
      <c r="L36" s="2">
        <f t="shared" si="1"/>
        <v>0</v>
      </c>
      <c r="M36" s="7">
        <v>0</v>
      </c>
      <c r="N36" s="7">
        <v>0</v>
      </c>
    </row>
    <row r="37" spans="1:14" x14ac:dyDescent="0.25">
      <c r="A37" t="s">
        <v>30</v>
      </c>
      <c r="J37">
        <v>291000</v>
      </c>
      <c r="K37" s="7">
        <f t="shared" si="0"/>
        <v>0</v>
      </c>
      <c r="L37" s="2">
        <f t="shared" si="1"/>
        <v>0</v>
      </c>
      <c r="M37" s="7">
        <v>0</v>
      </c>
      <c r="N37" s="7">
        <v>0</v>
      </c>
    </row>
    <row r="38" spans="1:14" x14ac:dyDescent="0.25">
      <c r="A38">
        <f>F1</f>
        <v>180</v>
      </c>
      <c r="B38" t="str">
        <f>G1</f>
        <v>days</v>
      </c>
      <c r="C38" t="s">
        <v>31</v>
      </c>
      <c r="D38" t="s">
        <v>33</v>
      </c>
      <c r="E38" t="s">
        <v>35</v>
      </c>
      <c r="F38" t="s">
        <v>37</v>
      </c>
      <c r="G38" t="s">
        <v>39</v>
      </c>
      <c r="J38">
        <v>292000</v>
      </c>
      <c r="K38" s="7">
        <f t="shared" si="0"/>
        <v>0</v>
      </c>
      <c r="L38" s="2">
        <f t="shared" si="1"/>
        <v>0</v>
      </c>
      <c r="M38" s="7">
        <f>G40</f>
        <v>0.2</v>
      </c>
      <c r="N38" s="7">
        <v>0.7</v>
      </c>
    </row>
    <row r="39" spans="1:14" x14ac:dyDescent="0.25">
      <c r="C39" t="s">
        <v>32</v>
      </c>
      <c r="D39" t="s">
        <v>34</v>
      </c>
      <c r="E39" t="s">
        <v>36</v>
      </c>
      <c r="F39" t="s">
        <v>38</v>
      </c>
      <c r="J39">
        <v>293000</v>
      </c>
      <c r="K39" s="7">
        <f t="shared" si="0"/>
        <v>0</v>
      </c>
      <c r="L39" s="2">
        <f t="shared" si="1"/>
        <v>0</v>
      </c>
      <c r="M39" s="7">
        <v>0</v>
      </c>
      <c r="N39" s="7">
        <v>0</v>
      </c>
    </row>
    <row r="40" spans="1:14" x14ac:dyDescent="0.25">
      <c r="A40" s="4">
        <v>1.43</v>
      </c>
      <c r="B40" s="4"/>
      <c r="C40" s="4">
        <f>$B$34</f>
        <v>0.03</v>
      </c>
      <c r="D40" s="4" t="str">
        <f>IF(A40&gt;$B$33,"Yes","No")</f>
        <v>No</v>
      </c>
      <c r="E40">
        <f>IF(A40&gt;$B$33,$B$33,A40)+$B$34</f>
        <v>1.46</v>
      </c>
      <c r="F40" s="9">
        <f>E40*$D$1</f>
        <v>292000</v>
      </c>
      <c r="G40" s="2">
        <v>0.2</v>
      </c>
      <c r="J40">
        <v>294000</v>
      </c>
      <c r="K40" s="7">
        <f t="shared" si="0"/>
        <v>1</v>
      </c>
      <c r="L40" s="2">
        <f t="shared" si="1"/>
        <v>0</v>
      </c>
      <c r="M40" s="7">
        <v>0</v>
      </c>
      <c r="N40" s="7">
        <v>0</v>
      </c>
    </row>
    <row r="41" spans="1:14" x14ac:dyDescent="0.25">
      <c r="A41" s="4">
        <v>1.46</v>
      </c>
      <c r="B41" s="4"/>
      <c r="C41" s="4">
        <f>$B$34</f>
        <v>0.03</v>
      </c>
      <c r="D41" s="4" t="str">
        <f t="shared" ref="D41:D42" si="2">IF(A41&gt;$B$33,"Yes","No")</f>
        <v>No</v>
      </c>
      <c r="E41">
        <f t="shared" ref="E41:E42" si="3">IF(A41&gt;$B$33,$B$33,A41)+$B$34</f>
        <v>1.49</v>
      </c>
      <c r="F41" s="9">
        <f>E41*$D$1</f>
        <v>298000</v>
      </c>
      <c r="G41" s="2">
        <v>0.7</v>
      </c>
      <c r="J41">
        <v>295000</v>
      </c>
      <c r="K41" s="7">
        <f t="shared" si="0"/>
        <v>0</v>
      </c>
      <c r="L41" s="2">
        <f t="shared" si="1"/>
        <v>0</v>
      </c>
      <c r="M41" s="7">
        <v>0</v>
      </c>
      <c r="N41" s="7">
        <v>0</v>
      </c>
    </row>
    <row r="42" spans="1:14" x14ac:dyDescent="0.25">
      <c r="A42" s="4">
        <v>1.52</v>
      </c>
      <c r="B42" s="4"/>
      <c r="C42" s="4">
        <f>$B$34</f>
        <v>0.03</v>
      </c>
      <c r="D42" s="4" t="str">
        <f t="shared" si="2"/>
        <v>Yes</v>
      </c>
      <c r="E42">
        <f t="shared" si="3"/>
        <v>1.51</v>
      </c>
      <c r="F42" s="9">
        <f>E42*$D$1</f>
        <v>302000</v>
      </c>
      <c r="G42" s="2">
        <v>0.1</v>
      </c>
      <c r="J42">
        <v>296000</v>
      </c>
      <c r="K42" s="7">
        <f t="shared" si="0"/>
        <v>0</v>
      </c>
      <c r="L42" s="2">
        <f t="shared" si="1"/>
        <v>0</v>
      </c>
      <c r="M42" s="7">
        <v>0</v>
      </c>
      <c r="N42" s="7">
        <v>0</v>
      </c>
    </row>
    <row r="43" spans="1:14" x14ac:dyDescent="0.25">
      <c r="J43">
        <v>297000</v>
      </c>
      <c r="K43" s="7">
        <f t="shared" si="0"/>
        <v>0</v>
      </c>
      <c r="L43" s="2">
        <f t="shared" si="1"/>
        <v>0</v>
      </c>
      <c r="M43" s="7">
        <v>0</v>
      </c>
      <c r="N43" s="7">
        <v>0</v>
      </c>
    </row>
    <row r="44" spans="1:14" x14ac:dyDescent="0.25">
      <c r="A44" t="s">
        <v>57</v>
      </c>
      <c r="J44">
        <v>298000</v>
      </c>
      <c r="K44" s="7">
        <f t="shared" si="0"/>
        <v>0</v>
      </c>
      <c r="L44" s="2">
        <f t="shared" si="1"/>
        <v>0</v>
      </c>
      <c r="M44" s="7">
        <f>G41</f>
        <v>0.7</v>
      </c>
      <c r="N44" s="7">
        <v>0</v>
      </c>
    </row>
    <row r="45" spans="1:14" x14ac:dyDescent="0.25">
      <c r="A45" t="str">
        <f>"Purchase " &amp;D1&amp;" in the spot market "&amp;F1&amp;" "&amp;G1&amp;" from now"</f>
        <v>Purchase 200000 in the spot market 180 days from now</v>
      </c>
      <c r="J45">
        <v>299000</v>
      </c>
      <c r="K45" s="7">
        <f t="shared" si="0"/>
        <v>0</v>
      </c>
      <c r="L45" s="2">
        <f t="shared" si="1"/>
        <v>0</v>
      </c>
      <c r="M45" s="7">
        <v>0</v>
      </c>
      <c r="N45" s="7">
        <v>0</v>
      </c>
    </row>
    <row r="46" spans="1:14" x14ac:dyDescent="0.25">
      <c r="J46">
        <v>300000</v>
      </c>
      <c r="K46" s="7">
        <f t="shared" si="0"/>
        <v>0</v>
      </c>
      <c r="L46" s="2">
        <f t="shared" si="1"/>
        <v>0</v>
      </c>
      <c r="M46" s="7">
        <v>0</v>
      </c>
      <c r="N46" s="7">
        <v>0</v>
      </c>
    </row>
    <row r="47" spans="1:14" x14ac:dyDescent="0.25">
      <c r="A47" t="s">
        <v>40</v>
      </c>
      <c r="D47" t="s">
        <v>41</v>
      </c>
      <c r="J47">
        <v>301000</v>
      </c>
      <c r="K47" s="7">
        <f t="shared" si="0"/>
        <v>0</v>
      </c>
      <c r="L47" s="2">
        <f t="shared" si="1"/>
        <v>1</v>
      </c>
      <c r="M47" s="7">
        <v>0</v>
      </c>
      <c r="N47" s="7">
        <v>0</v>
      </c>
    </row>
    <row r="48" spans="1:14" x14ac:dyDescent="0.25">
      <c r="A48" s="6" t="str">
        <f>"expected in "&amp;F1&amp;" "&amp;G1</f>
        <v>expected in 180 days</v>
      </c>
      <c r="B48" s="6"/>
      <c r="C48" s="6"/>
      <c r="D48" s="6" t="str">
        <f>"to purchase "&amp;F1 &amp;" "&amp;G1</f>
        <v>to purchase 180 days</v>
      </c>
      <c r="E48" s="6"/>
      <c r="F48" s="6"/>
      <c r="G48" s="6" t="s">
        <v>42</v>
      </c>
      <c r="J48">
        <v>302000</v>
      </c>
      <c r="K48" s="7">
        <f t="shared" si="0"/>
        <v>0</v>
      </c>
      <c r="L48" s="2">
        <f t="shared" si="1"/>
        <v>0</v>
      </c>
      <c r="M48" s="7">
        <f>G42</f>
        <v>0.1</v>
      </c>
      <c r="N48" s="7">
        <v>0</v>
      </c>
    </row>
    <row r="49" spans="1:14" x14ac:dyDescent="0.25">
      <c r="A49">
        <f>A40</f>
        <v>1.43</v>
      </c>
      <c r="D49" s="9">
        <f>A49*$D$1</f>
        <v>286000</v>
      </c>
      <c r="G49" s="2">
        <f>G40</f>
        <v>0.2</v>
      </c>
      <c r="J49">
        <v>303000</v>
      </c>
      <c r="K49" s="7">
        <f t="shared" si="0"/>
        <v>0</v>
      </c>
      <c r="L49" s="2">
        <f t="shared" si="1"/>
        <v>0</v>
      </c>
      <c r="M49" s="7">
        <v>0</v>
      </c>
      <c r="N49" s="7">
        <v>0</v>
      </c>
    </row>
    <row r="50" spans="1:14" x14ac:dyDescent="0.25">
      <c r="A50">
        <f>A41</f>
        <v>1.46</v>
      </c>
      <c r="D50" s="9">
        <f>A50*$D$1</f>
        <v>292000</v>
      </c>
      <c r="G50" s="2">
        <f>G41</f>
        <v>0.7</v>
      </c>
      <c r="J50">
        <v>304000</v>
      </c>
      <c r="K50" s="7">
        <f t="shared" si="0"/>
        <v>0</v>
      </c>
      <c r="L50" s="2">
        <f t="shared" si="1"/>
        <v>0</v>
      </c>
      <c r="M50" s="7">
        <v>0</v>
      </c>
      <c r="N50" s="7">
        <v>0.1</v>
      </c>
    </row>
    <row r="51" spans="1:14" x14ac:dyDescent="0.25">
      <c r="A51">
        <f>A42</f>
        <v>1.52</v>
      </c>
      <c r="D51" s="9">
        <f>A51*$D$1</f>
        <v>304000</v>
      </c>
      <c r="G51" s="2">
        <f>G42</f>
        <v>0.1</v>
      </c>
      <c r="L51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Φύλλο2"/>
  <dimension ref="A1:N70"/>
  <sheetViews>
    <sheetView tabSelected="1" topLeftCell="A13" zoomScale="55" zoomScaleNormal="55" workbookViewId="0">
      <selection activeCell="F17" sqref="F17"/>
    </sheetView>
  </sheetViews>
  <sheetFormatPr defaultRowHeight="15" x14ac:dyDescent="0.25"/>
  <cols>
    <col min="1" max="1" width="12.7109375" customWidth="1"/>
    <col min="11" max="11" width="9.140625" style="7"/>
  </cols>
  <sheetData>
    <row r="1" spans="1:7" x14ac:dyDescent="0.25">
      <c r="A1" s="8" t="s">
        <v>44</v>
      </c>
      <c r="B1" s="4"/>
      <c r="C1" s="4"/>
      <c r="D1" s="4">
        <v>300000</v>
      </c>
      <c r="E1" s="4" t="s">
        <v>18</v>
      </c>
      <c r="F1" s="4">
        <v>180</v>
      </c>
      <c r="G1" s="4" t="s">
        <v>19</v>
      </c>
    </row>
    <row r="2" spans="1:7" x14ac:dyDescent="0.25">
      <c r="A2" t="s">
        <v>0</v>
      </c>
    </row>
    <row r="3" spans="1:7" x14ac:dyDescent="0.25">
      <c r="A3" s="3" t="s">
        <v>11</v>
      </c>
      <c r="B3" t="s">
        <v>1</v>
      </c>
    </row>
    <row r="4" spans="1:7" x14ac:dyDescent="0.25">
      <c r="A4" s="3" t="s">
        <v>12</v>
      </c>
      <c r="B4" t="s">
        <v>2</v>
      </c>
    </row>
    <row r="5" spans="1:7" x14ac:dyDescent="0.25">
      <c r="A5" s="3" t="s">
        <v>13</v>
      </c>
      <c r="B5" t="s">
        <v>3</v>
      </c>
    </row>
    <row r="6" spans="1:7" x14ac:dyDescent="0.25">
      <c r="A6" s="3" t="s">
        <v>14</v>
      </c>
      <c r="B6" t="s">
        <v>4</v>
      </c>
    </row>
    <row r="8" spans="1:7" x14ac:dyDescent="0.25">
      <c r="A8" t="s">
        <v>5</v>
      </c>
      <c r="E8">
        <v>1.5</v>
      </c>
      <c r="F8" t="s">
        <v>6</v>
      </c>
    </row>
    <row r="9" spans="1:7" x14ac:dyDescent="0.25">
      <c r="A9" t="s">
        <v>7</v>
      </c>
      <c r="E9">
        <v>1.47</v>
      </c>
      <c r="F9" t="s">
        <v>6</v>
      </c>
    </row>
    <row r="11" spans="1:7" x14ac:dyDescent="0.25">
      <c r="A11" t="s">
        <v>8</v>
      </c>
      <c r="D11" s="4" t="s">
        <v>50</v>
      </c>
      <c r="E11" s="4" t="s">
        <v>51</v>
      </c>
    </row>
    <row r="12" spans="1:7" x14ac:dyDescent="0.25">
      <c r="A12" t="s">
        <v>9</v>
      </c>
      <c r="D12" s="1">
        <v>4.4999999999999998E-2</v>
      </c>
      <c r="E12" s="1">
        <v>4.4999999999999998E-2</v>
      </c>
    </row>
    <row r="13" spans="1:7" x14ac:dyDescent="0.25">
      <c r="A13" t="s">
        <v>10</v>
      </c>
      <c r="D13" s="1">
        <v>0.05</v>
      </c>
      <c r="E13" s="1">
        <v>0.05</v>
      </c>
    </row>
    <row r="15" spans="1:7" x14ac:dyDescent="0.25">
      <c r="A15" t="s">
        <v>54</v>
      </c>
    </row>
    <row r="16" spans="1:7" x14ac:dyDescent="0.25">
      <c r="A16" t="s">
        <v>45</v>
      </c>
    </row>
    <row r="18" spans="1:14" x14ac:dyDescent="0.25">
      <c r="A18" s="6" t="s">
        <v>16</v>
      </c>
      <c r="B18" s="6"/>
      <c r="C18" s="6"/>
      <c r="D18" s="6"/>
      <c r="E18" s="6"/>
      <c r="F18" s="6"/>
      <c r="G18" s="6"/>
      <c r="H18" s="6"/>
      <c r="I18" s="6"/>
    </row>
    <row r="19" spans="1:14" x14ac:dyDescent="0.25">
      <c r="A19" t="s">
        <v>17</v>
      </c>
    </row>
    <row r="20" spans="1:14" x14ac:dyDescent="0.25">
      <c r="A20">
        <f>D1</f>
        <v>300000</v>
      </c>
      <c r="B20" s="10">
        <f>E9</f>
        <v>1.47</v>
      </c>
      <c r="C20" s="9">
        <f>A20*B20</f>
        <v>441000</v>
      </c>
      <c r="D20" s="2"/>
    </row>
    <row r="22" spans="1:14" x14ac:dyDescent="0.25">
      <c r="A22" s="6" t="s">
        <v>55</v>
      </c>
      <c r="B22" s="6"/>
      <c r="C22" s="6"/>
      <c r="D22" s="6"/>
      <c r="E22" s="6"/>
      <c r="F22" s="6"/>
      <c r="G22" s="6"/>
      <c r="H22" s="6"/>
      <c r="I22" s="6"/>
    </row>
    <row r="23" spans="1:14" x14ac:dyDescent="0.25">
      <c r="A23" t="s">
        <v>46</v>
      </c>
      <c r="B23" t="s">
        <v>47</v>
      </c>
      <c r="C23" t="s">
        <v>48</v>
      </c>
      <c r="D23" t="s">
        <v>49</v>
      </c>
      <c r="F23">
        <f>F1</f>
        <v>180</v>
      </c>
      <c r="G23" t="str">
        <f>G1</f>
        <v>days</v>
      </c>
    </row>
    <row r="25" spans="1:14" x14ac:dyDescent="0.25">
      <c r="A25" t="s">
        <v>24</v>
      </c>
      <c r="K25" s="7" t="str">
        <f>A15</f>
        <v>1)Forward Hedge</v>
      </c>
      <c r="L25" t="str">
        <f>A22</f>
        <v>2)Money Market Hedge</v>
      </c>
      <c r="M25" t="str">
        <f>A32</f>
        <v>3)Put Option Hedge</v>
      </c>
      <c r="N25" t="str">
        <f>A44</f>
        <v>4)Remain Unhedged</v>
      </c>
    </row>
    <row r="26" spans="1:14" x14ac:dyDescent="0.25">
      <c r="A26" t="s">
        <v>58</v>
      </c>
      <c r="C26" s="4">
        <f>D1</f>
        <v>300000</v>
      </c>
      <c r="D26" s="4" t="str">
        <f>"/"</f>
        <v>/</v>
      </c>
      <c r="E26" s="5">
        <f>1+D13</f>
        <v>1.05</v>
      </c>
      <c r="F26" t="str">
        <f>"="</f>
        <v>=</v>
      </c>
      <c r="G26" s="4">
        <f>C26/E26</f>
        <v>285714.28571428568</v>
      </c>
      <c r="J26">
        <v>429000</v>
      </c>
      <c r="K26" s="7">
        <f>IF(J26=VLOOKUP($C$20,$J$26:$J$50,1,1),1,0)</f>
        <v>0</v>
      </c>
      <c r="L26" s="2">
        <f>IF(J26=VLOOKUP($G$30,$J$26:$J$50,1,1),1,0)</f>
        <v>0</v>
      </c>
      <c r="M26" s="7">
        <v>0</v>
      </c>
      <c r="N26" s="7">
        <v>0.2</v>
      </c>
    </row>
    <row r="27" spans="1:14" x14ac:dyDescent="0.25">
      <c r="J27">
        <v>430000</v>
      </c>
      <c r="K27" s="7">
        <f t="shared" ref="K27:K50" si="0">IF(J27=VLOOKUP($C$20,$J$26:$J$50,1,1),1,0)</f>
        <v>0</v>
      </c>
      <c r="L27" s="2">
        <f t="shared" ref="L27:L50" si="1">IF(J27=VLOOKUP($G$30,$J$26:$J$50,1,1),1,0)</f>
        <v>0</v>
      </c>
      <c r="M27" s="7">
        <v>0</v>
      </c>
      <c r="N27" s="7">
        <v>0</v>
      </c>
    </row>
    <row r="28" spans="1:14" x14ac:dyDescent="0.25">
      <c r="A28" t="s">
        <v>53</v>
      </c>
      <c r="G28">
        <f>G26*E8</f>
        <v>428571.42857142852</v>
      </c>
      <c r="J28">
        <v>431000</v>
      </c>
      <c r="K28" s="7">
        <f t="shared" si="0"/>
        <v>0</v>
      </c>
      <c r="L28" s="2">
        <f t="shared" si="1"/>
        <v>0</v>
      </c>
      <c r="M28" s="7">
        <v>0</v>
      </c>
      <c r="N28" s="7">
        <v>0</v>
      </c>
    </row>
    <row r="29" spans="1:14" x14ac:dyDescent="0.25">
      <c r="J29">
        <v>432000</v>
      </c>
      <c r="K29" s="7">
        <f t="shared" si="0"/>
        <v>0</v>
      </c>
      <c r="L29" s="2">
        <f t="shared" si="1"/>
        <v>0</v>
      </c>
      <c r="M29" s="7">
        <v>0</v>
      </c>
      <c r="N29" s="7">
        <v>0</v>
      </c>
    </row>
    <row r="30" spans="1:14" x14ac:dyDescent="0.25">
      <c r="A30" t="str">
        <f>"accumulated after "&amp;F23&amp;" "&amp;G23</f>
        <v>accumulated after 180 days</v>
      </c>
      <c r="G30" s="9">
        <f>G28*(1+D12)</f>
        <v>447857.14285714278</v>
      </c>
      <c r="H30" s="2">
        <v>1</v>
      </c>
      <c r="J30">
        <v>433000</v>
      </c>
      <c r="K30" s="7">
        <f t="shared" si="0"/>
        <v>0</v>
      </c>
      <c r="L30" s="2">
        <f t="shared" si="1"/>
        <v>0</v>
      </c>
      <c r="M30" s="7">
        <v>0</v>
      </c>
      <c r="N30" s="7">
        <v>0</v>
      </c>
    </row>
    <row r="31" spans="1:14" x14ac:dyDescent="0.25">
      <c r="J31">
        <v>434000</v>
      </c>
      <c r="K31" s="7">
        <f t="shared" si="0"/>
        <v>0</v>
      </c>
      <c r="L31" s="2">
        <f t="shared" si="1"/>
        <v>0</v>
      </c>
      <c r="M31" s="7">
        <v>0</v>
      </c>
      <c r="N31" s="7">
        <v>0</v>
      </c>
    </row>
    <row r="32" spans="1:14" x14ac:dyDescent="0.25">
      <c r="A32" t="s">
        <v>59</v>
      </c>
      <c r="J32">
        <v>435000</v>
      </c>
      <c r="K32" s="7">
        <f t="shared" si="0"/>
        <v>0</v>
      </c>
      <c r="L32" s="2">
        <f t="shared" si="1"/>
        <v>0</v>
      </c>
      <c r="M32" s="7">
        <v>0</v>
      </c>
      <c r="N32" s="7">
        <v>0</v>
      </c>
    </row>
    <row r="33" spans="1:14" x14ac:dyDescent="0.25">
      <c r="A33" t="s">
        <v>27</v>
      </c>
      <c r="B33">
        <v>1.49</v>
      </c>
      <c r="J33">
        <v>436000</v>
      </c>
      <c r="K33" s="7">
        <f t="shared" si="0"/>
        <v>0</v>
      </c>
      <c r="L33" s="2">
        <f t="shared" si="1"/>
        <v>0</v>
      </c>
      <c r="M33" s="7">
        <v>0</v>
      </c>
      <c r="N33" s="7">
        <v>0</v>
      </c>
    </row>
    <row r="34" spans="1:14" x14ac:dyDescent="0.25">
      <c r="A34" t="s">
        <v>28</v>
      </c>
      <c r="B34">
        <v>0.02</v>
      </c>
      <c r="J34">
        <v>437000</v>
      </c>
      <c r="K34" s="7">
        <f t="shared" si="0"/>
        <v>0</v>
      </c>
      <c r="L34" s="2">
        <f t="shared" si="1"/>
        <v>0</v>
      </c>
      <c r="M34" s="7">
        <v>0</v>
      </c>
      <c r="N34" s="7">
        <v>0</v>
      </c>
    </row>
    <row r="35" spans="1:14" x14ac:dyDescent="0.25">
      <c r="J35">
        <v>438000</v>
      </c>
      <c r="K35" s="7">
        <f t="shared" si="0"/>
        <v>0</v>
      </c>
      <c r="L35" s="2">
        <f t="shared" si="1"/>
        <v>0</v>
      </c>
      <c r="M35" s="7">
        <v>0</v>
      </c>
      <c r="N35" s="7">
        <v>0.7</v>
      </c>
    </row>
    <row r="36" spans="1:14" x14ac:dyDescent="0.25">
      <c r="A36" t="s">
        <v>29</v>
      </c>
      <c r="J36">
        <v>439000</v>
      </c>
      <c r="K36" s="7">
        <f t="shared" si="0"/>
        <v>0</v>
      </c>
      <c r="L36" s="2">
        <f t="shared" si="1"/>
        <v>0</v>
      </c>
      <c r="M36" s="7">
        <v>0</v>
      </c>
      <c r="N36" s="7">
        <v>0</v>
      </c>
    </row>
    <row r="37" spans="1:14" x14ac:dyDescent="0.25">
      <c r="A37" t="s">
        <v>30</v>
      </c>
      <c r="J37">
        <v>440000</v>
      </c>
      <c r="K37" s="7">
        <f t="shared" si="0"/>
        <v>0</v>
      </c>
      <c r="L37" s="2">
        <f t="shared" si="1"/>
        <v>0</v>
      </c>
      <c r="M37" s="7">
        <v>0</v>
      </c>
      <c r="N37" s="7">
        <v>0</v>
      </c>
    </row>
    <row r="38" spans="1:14" x14ac:dyDescent="0.25">
      <c r="A38">
        <f>F1</f>
        <v>180</v>
      </c>
      <c r="B38" t="str">
        <f>G1</f>
        <v>days</v>
      </c>
      <c r="C38" t="s">
        <v>31</v>
      </c>
      <c r="D38" t="s">
        <v>33</v>
      </c>
      <c r="E38" t="s">
        <v>35</v>
      </c>
      <c r="F38" t="s">
        <v>37</v>
      </c>
      <c r="G38" t="s">
        <v>39</v>
      </c>
      <c r="J38">
        <v>441000</v>
      </c>
      <c r="K38" s="7">
        <f t="shared" si="0"/>
        <v>1</v>
      </c>
      <c r="L38" s="2">
        <f t="shared" si="1"/>
        <v>0</v>
      </c>
      <c r="M38" s="7">
        <v>0.9</v>
      </c>
      <c r="N38" s="7">
        <v>0</v>
      </c>
    </row>
    <row r="39" spans="1:14" x14ac:dyDescent="0.25">
      <c r="C39" t="s">
        <v>32</v>
      </c>
      <c r="D39" t="s">
        <v>34</v>
      </c>
      <c r="E39" t="s">
        <v>36</v>
      </c>
      <c r="F39" t="s">
        <v>38</v>
      </c>
      <c r="J39">
        <v>442000</v>
      </c>
      <c r="K39" s="7">
        <f t="shared" si="0"/>
        <v>0</v>
      </c>
      <c r="L39" s="2">
        <f t="shared" si="1"/>
        <v>0</v>
      </c>
      <c r="M39" s="7">
        <v>0</v>
      </c>
      <c r="N39" s="7">
        <v>0</v>
      </c>
    </row>
    <row r="40" spans="1:14" x14ac:dyDescent="0.25">
      <c r="A40" s="4">
        <v>1.43</v>
      </c>
      <c r="B40" s="4"/>
      <c r="C40" s="4">
        <f>$B$34</f>
        <v>0.02</v>
      </c>
      <c r="D40" s="4" t="str">
        <f>IF(A40&lt;$B$33,"Yes","No")</f>
        <v>Yes</v>
      </c>
      <c r="E40">
        <f>IF(A40&lt;$B$33,$B$33,A40)-$B$34</f>
        <v>1.47</v>
      </c>
      <c r="F40" s="9">
        <f>E40*$D$1</f>
        <v>441000</v>
      </c>
      <c r="G40" s="2">
        <v>0.2</v>
      </c>
      <c r="J40">
        <v>443000</v>
      </c>
      <c r="K40" s="7">
        <f t="shared" si="0"/>
        <v>0</v>
      </c>
      <c r="L40" s="2">
        <f t="shared" si="1"/>
        <v>0</v>
      </c>
      <c r="M40" s="7">
        <v>0</v>
      </c>
      <c r="N40" s="7">
        <v>0</v>
      </c>
    </row>
    <row r="41" spans="1:14" x14ac:dyDescent="0.25">
      <c r="A41" s="4">
        <v>1.46</v>
      </c>
      <c r="B41" s="4"/>
      <c r="C41" s="4">
        <f>$B$34</f>
        <v>0.02</v>
      </c>
      <c r="D41" s="4" t="str">
        <f>IF(A41&lt;$B$33,"Yes","No")</f>
        <v>Yes</v>
      </c>
      <c r="E41">
        <f t="shared" ref="E41:E42" si="2">IF(A41&lt;$B$33,$B$33,A41)-$B$34</f>
        <v>1.47</v>
      </c>
      <c r="F41" s="9">
        <f>E41*$D$1</f>
        <v>441000</v>
      </c>
      <c r="G41" s="2">
        <v>0.7</v>
      </c>
      <c r="J41">
        <v>444000</v>
      </c>
      <c r="K41" s="7">
        <f t="shared" si="0"/>
        <v>0</v>
      </c>
      <c r="L41" s="2">
        <f t="shared" si="1"/>
        <v>0</v>
      </c>
      <c r="M41" s="7">
        <v>0</v>
      </c>
      <c r="N41" s="7">
        <v>0</v>
      </c>
    </row>
    <row r="42" spans="1:14" x14ac:dyDescent="0.25">
      <c r="A42" s="4">
        <v>1.52</v>
      </c>
      <c r="B42" s="4"/>
      <c r="C42" s="4">
        <f>$B$34</f>
        <v>0.02</v>
      </c>
      <c r="D42" s="4" t="str">
        <f>IF(A42&lt;$B$33,"Yes","No")</f>
        <v>No</v>
      </c>
      <c r="E42">
        <f t="shared" si="2"/>
        <v>1.5</v>
      </c>
      <c r="F42" s="9">
        <f>E42*$D$1</f>
        <v>450000</v>
      </c>
      <c r="G42" s="2">
        <v>0.1</v>
      </c>
      <c r="J42">
        <v>445000</v>
      </c>
      <c r="K42" s="7">
        <f t="shared" si="0"/>
        <v>0</v>
      </c>
      <c r="L42" s="2">
        <f t="shared" si="1"/>
        <v>0</v>
      </c>
      <c r="M42" s="7">
        <v>0</v>
      </c>
      <c r="N42" s="7">
        <v>0</v>
      </c>
    </row>
    <row r="43" spans="1:14" x14ac:dyDescent="0.25">
      <c r="J43">
        <v>446000</v>
      </c>
      <c r="K43" s="7">
        <f t="shared" si="0"/>
        <v>0</v>
      </c>
      <c r="L43" s="2">
        <f t="shared" si="1"/>
        <v>0</v>
      </c>
      <c r="M43" s="7">
        <v>0</v>
      </c>
      <c r="N43" s="7">
        <v>0</v>
      </c>
    </row>
    <row r="44" spans="1:14" x14ac:dyDescent="0.25">
      <c r="A44" t="s">
        <v>57</v>
      </c>
      <c r="J44">
        <v>447000</v>
      </c>
      <c r="K44" s="7">
        <f t="shared" si="0"/>
        <v>0</v>
      </c>
      <c r="L44" s="2">
        <f t="shared" si="1"/>
        <v>1</v>
      </c>
      <c r="M44" s="7">
        <v>0</v>
      </c>
      <c r="N44" s="7">
        <v>0</v>
      </c>
    </row>
    <row r="45" spans="1:14" x14ac:dyDescent="0.25">
      <c r="A45" t="str">
        <f>"Purchase " &amp;D1&amp;" in the spot market "&amp;F1&amp;" "&amp;G1&amp;" from now"</f>
        <v>Purchase 300000 in the spot market 180 days from now</v>
      </c>
      <c r="J45">
        <v>448000</v>
      </c>
      <c r="K45" s="7">
        <f t="shared" si="0"/>
        <v>0</v>
      </c>
      <c r="L45" s="2">
        <f t="shared" si="1"/>
        <v>0</v>
      </c>
      <c r="M45" s="7">
        <v>0</v>
      </c>
      <c r="N45" s="7">
        <v>0</v>
      </c>
    </row>
    <row r="46" spans="1:14" x14ac:dyDescent="0.25">
      <c r="J46">
        <v>449000</v>
      </c>
      <c r="K46" s="7">
        <f t="shared" si="0"/>
        <v>0</v>
      </c>
      <c r="L46" s="2">
        <f t="shared" si="1"/>
        <v>0</v>
      </c>
      <c r="M46" s="7">
        <v>0</v>
      </c>
      <c r="N46" s="7">
        <v>0</v>
      </c>
    </row>
    <row r="47" spans="1:14" x14ac:dyDescent="0.25">
      <c r="A47" t="s">
        <v>40</v>
      </c>
      <c r="D47" t="s">
        <v>41</v>
      </c>
      <c r="J47">
        <v>450000</v>
      </c>
      <c r="K47" s="7">
        <f t="shared" si="0"/>
        <v>0</v>
      </c>
      <c r="L47" s="2">
        <f t="shared" si="1"/>
        <v>0</v>
      </c>
      <c r="M47" s="7">
        <v>0.1</v>
      </c>
      <c r="N47" s="7">
        <v>0</v>
      </c>
    </row>
    <row r="48" spans="1:14" x14ac:dyDescent="0.25">
      <c r="A48" s="6" t="str">
        <f>"expected in "&amp;F1&amp;" "&amp;G1</f>
        <v>expected in 180 days</v>
      </c>
      <c r="B48" s="6"/>
      <c r="C48" s="6"/>
      <c r="D48" s="6" t="str">
        <f>"to purchase "&amp;F1 &amp;" "&amp;G1</f>
        <v>to purchase 180 days</v>
      </c>
      <c r="E48" s="6"/>
      <c r="F48" s="6"/>
      <c r="G48" s="6" t="s">
        <v>42</v>
      </c>
      <c r="J48">
        <v>451000</v>
      </c>
      <c r="K48" s="7">
        <f t="shared" si="0"/>
        <v>0</v>
      </c>
      <c r="L48" s="2">
        <f t="shared" si="1"/>
        <v>0</v>
      </c>
      <c r="M48" s="7">
        <v>0</v>
      </c>
      <c r="N48" s="7">
        <v>0</v>
      </c>
    </row>
    <row r="49" spans="1:14" x14ac:dyDescent="0.25">
      <c r="A49">
        <f>A40</f>
        <v>1.43</v>
      </c>
      <c r="D49" s="9">
        <f>A49*$D$1</f>
        <v>429000</v>
      </c>
      <c r="G49" s="2">
        <f>G40</f>
        <v>0.2</v>
      </c>
      <c r="J49">
        <v>452000</v>
      </c>
      <c r="K49" s="7">
        <f t="shared" si="0"/>
        <v>0</v>
      </c>
      <c r="L49" s="2">
        <f t="shared" si="1"/>
        <v>0</v>
      </c>
      <c r="M49" s="7">
        <v>0</v>
      </c>
      <c r="N49" s="7">
        <v>0</v>
      </c>
    </row>
    <row r="50" spans="1:14" x14ac:dyDescent="0.25">
      <c r="A50">
        <f>A41</f>
        <v>1.46</v>
      </c>
      <c r="D50" s="9">
        <f>A50*$D$1</f>
        <v>438000</v>
      </c>
      <c r="G50" s="2">
        <f>G41</f>
        <v>0.7</v>
      </c>
      <c r="J50">
        <v>453000</v>
      </c>
      <c r="K50" s="7">
        <f t="shared" si="0"/>
        <v>0</v>
      </c>
      <c r="L50" s="2">
        <f t="shared" si="1"/>
        <v>0</v>
      </c>
      <c r="M50" s="7">
        <v>0</v>
      </c>
      <c r="N50" s="7">
        <v>0</v>
      </c>
    </row>
    <row r="51" spans="1:14" x14ac:dyDescent="0.25">
      <c r="A51">
        <f>A42</f>
        <v>1.52</v>
      </c>
      <c r="D51" s="9">
        <f>A51*$D$1</f>
        <v>456000</v>
      </c>
      <c r="G51" s="2">
        <f>G42</f>
        <v>0.1</v>
      </c>
      <c r="J51">
        <v>454000</v>
      </c>
      <c r="K51" s="7">
        <f t="shared" ref="K51:K70" si="3">IF(J51=VLOOKUP($C$20,$J$26:$J$50,1,1),1,0)</f>
        <v>0</v>
      </c>
      <c r="L51" s="2">
        <f t="shared" ref="L51:L70" si="4">IF(J51=VLOOKUP($G$30,$J$26:$J$50,1,1),1,0)</f>
        <v>0</v>
      </c>
      <c r="M51" s="7">
        <v>0</v>
      </c>
      <c r="N51" s="7">
        <v>0</v>
      </c>
    </row>
    <row r="52" spans="1:14" x14ac:dyDescent="0.25">
      <c r="J52">
        <v>455000</v>
      </c>
      <c r="K52" s="7">
        <f t="shared" si="3"/>
        <v>0</v>
      </c>
      <c r="L52" s="2">
        <f t="shared" si="4"/>
        <v>0</v>
      </c>
      <c r="M52" s="7">
        <v>0</v>
      </c>
      <c r="N52" s="7">
        <v>0</v>
      </c>
    </row>
    <row r="53" spans="1:14" x14ac:dyDescent="0.25">
      <c r="J53">
        <v>456000</v>
      </c>
      <c r="K53" s="7">
        <f t="shared" si="3"/>
        <v>0</v>
      </c>
      <c r="L53" s="2">
        <f t="shared" si="4"/>
        <v>0</v>
      </c>
      <c r="M53" s="7">
        <v>0</v>
      </c>
      <c r="N53" s="2">
        <v>0.1</v>
      </c>
    </row>
    <row r="54" spans="1:14" x14ac:dyDescent="0.25">
      <c r="J54">
        <v>457000</v>
      </c>
      <c r="K54" s="7">
        <f t="shared" si="3"/>
        <v>0</v>
      </c>
      <c r="L54" s="2">
        <f t="shared" si="4"/>
        <v>0</v>
      </c>
      <c r="M54" s="7">
        <v>0</v>
      </c>
      <c r="N54" s="2">
        <v>0</v>
      </c>
    </row>
    <row r="55" spans="1:14" x14ac:dyDescent="0.25">
      <c r="J55">
        <v>458000</v>
      </c>
      <c r="K55" s="7">
        <f t="shared" si="3"/>
        <v>0</v>
      </c>
      <c r="L55" s="2">
        <f t="shared" si="4"/>
        <v>0</v>
      </c>
      <c r="M55" s="7">
        <v>0</v>
      </c>
      <c r="N55" s="2">
        <v>0</v>
      </c>
    </row>
    <row r="56" spans="1:14" x14ac:dyDescent="0.25">
      <c r="J56">
        <v>459000</v>
      </c>
      <c r="K56" s="7">
        <f t="shared" si="3"/>
        <v>0</v>
      </c>
      <c r="L56" s="2">
        <f t="shared" si="4"/>
        <v>0</v>
      </c>
      <c r="M56" s="7">
        <v>0</v>
      </c>
      <c r="N56" s="2">
        <v>0</v>
      </c>
    </row>
    <row r="57" spans="1:14" x14ac:dyDescent="0.25">
      <c r="J57">
        <v>460000</v>
      </c>
      <c r="K57" s="7">
        <f t="shared" si="3"/>
        <v>0</v>
      </c>
      <c r="L57" s="2">
        <f t="shared" si="4"/>
        <v>0</v>
      </c>
      <c r="M57" s="7">
        <v>0</v>
      </c>
      <c r="N57" s="2">
        <v>0</v>
      </c>
    </row>
    <row r="58" spans="1:14" x14ac:dyDescent="0.25">
      <c r="J58">
        <v>461000</v>
      </c>
      <c r="K58" s="7">
        <f t="shared" si="3"/>
        <v>0</v>
      </c>
      <c r="L58" s="2">
        <f t="shared" si="4"/>
        <v>0</v>
      </c>
      <c r="M58" s="7">
        <v>0</v>
      </c>
      <c r="N58" s="2">
        <v>0</v>
      </c>
    </row>
    <row r="59" spans="1:14" x14ac:dyDescent="0.25">
      <c r="J59">
        <v>462000</v>
      </c>
      <c r="K59" s="7">
        <f t="shared" si="3"/>
        <v>0</v>
      </c>
      <c r="L59" s="2">
        <f t="shared" si="4"/>
        <v>0</v>
      </c>
      <c r="M59" s="7">
        <v>0</v>
      </c>
      <c r="N59" s="2">
        <v>0</v>
      </c>
    </row>
    <row r="60" spans="1:14" x14ac:dyDescent="0.25">
      <c r="J60">
        <v>463000</v>
      </c>
      <c r="K60" s="7">
        <f t="shared" si="3"/>
        <v>0</v>
      </c>
      <c r="L60" s="2">
        <f t="shared" si="4"/>
        <v>0</v>
      </c>
      <c r="M60" s="7">
        <v>0</v>
      </c>
      <c r="N60" s="2">
        <v>0</v>
      </c>
    </row>
    <row r="61" spans="1:14" x14ac:dyDescent="0.25">
      <c r="J61">
        <v>464000</v>
      </c>
      <c r="K61" s="7">
        <f t="shared" si="3"/>
        <v>0</v>
      </c>
      <c r="L61" s="2">
        <f t="shared" si="4"/>
        <v>0</v>
      </c>
      <c r="M61" s="7">
        <v>0</v>
      </c>
      <c r="N61" s="2">
        <v>0</v>
      </c>
    </row>
    <row r="62" spans="1:14" x14ac:dyDescent="0.25">
      <c r="J62">
        <v>465000</v>
      </c>
      <c r="K62" s="7">
        <f t="shared" si="3"/>
        <v>0</v>
      </c>
      <c r="L62" s="2">
        <f t="shared" si="4"/>
        <v>0</v>
      </c>
      <c r="M62" s="7">
        <v>0</v>
      </c>
      <c r="N62" s="2">
        <v>0</v>
      </c>
    </row>
    <row r="63" spans="1:14" x14ac:dyDescent="0.25">
      <c r="J63">
        <v>466000</v>
      </c>
      <c r="K63" s="7">
        <f t="shared" si="3"/>
        <v>0</v>
      </c>
      <c r="L63" s="2">
        <f t="shared" si="4"/>
        <v>0</v>
      </c>
      <c r="M63" s="7">
        <v>0</v>
      </c>
      <c r="N63" s="2">
        <v>0</v>
      </c>
    </row>
    <row r="64" spans="1:14" x14ac:dyDescent="0.25">
      <c r="J64">
        <v>467000</v>
      </c>
      <c r="K64" s="7">
        <f t="shared" si="3"/>
        <v>0</v>
      </c>
      <c r="L64" s="2">
        <f t="shared" si="4"/>
        <v>0</v>
      </c>
      <c r="M64" s="7">
        <v>0</v>
      </c>
      <c r="N64" s="2">
        <v>0</v>
      </c>
    </row>
    <row r="65" spans="10:14" x14ac:dyDescent="0.25">
      <c r="J65">
        <v>468000</v>
      </c>
      <c r="K65" s="7">
        <f t="shared" si="3"/>
        <v>0</v>
      </c>
      <c r="L65" s="2">
        <f t="shared" si="4"/>
        <v>0</v>
      </c>
      <c r="M65" s="7">
        <v>0</v>
      </c>
      <c r="N65" s="2">
        <v>0</v>
      </c>
    </row>
    <row r="66" spans="10:14" x14ac:dyDescent="0.25">
      <c r="J66">
        <v>469000</v>
      </c>
      <c r="K66" s="7">
        <f t="shared" si="3"/>
        <v>0</v>
      </c>
      <c r="L66" s="2">
        <f t="shared" si="4"/>
        <v>0</v>
      </c>
      <c r="M66" s="7">
        <v>0</v>
      </c>
      <c r="N66" s="2">
        <v>0</v>
      </c>
    </row>
    <row r="67" spans="10:14" x14ac:dyDescent="0.25">
      <c r="J67">
        <v>470000</v>
      </c>
      <c r="K67" s="7">
        <f t="shared" si="3"/>
        <v>0</v>
      </c>
      <c r="L67" s="2">
        <f t="shared" si="4"/>
        <v>0</v>
      </c>
      <c r="M67" s="7">
        <v>0</v>
      </c>
      <c r="N67" s="2">
        <v>0</v>
      </c>
    </row>
    <row r="68" spans="10:14" x14ac:dyDescent="0.25">
      <c r="J68">
        <v>471000</v>
      </c>
      <c r="K68" s="7">
        <f t="shared" si="3"/>
        <v>0</v>
      </c>
      <c r="L68" s="2">
        <f t="shared" si="4"/>
        <v>0</v>
      </c>
      <c r="M68" s="7">
        <v>0</v>
      </c>
      <c r="N68" s="2">
        <v>0</v>
      </c>
    </row>
    <row r="69" spans="10:14" x14ac:dyDescent="0.25">
      <c r="J69">
        <v>472000</v>
      </c>
      <c r="K69" s="7">
        <f t="shared" si="3"/>
        <v>0</v>
      </c>
      <c r="L69" s="2">
        <f t="shared" si="4"/>
        <v>0</v>
      </c>
      <c r="M69" s="7">
        <v>0</v>
      </c>
      <c r="N69" s="2">
        <v>0</v>
      </c>
    </row>
    <row r="70" spans="10:14" x14ac:dyDescent="0.25">
      <c r="J70">
        <v>473000</v>
      </c>
      <c r="K70" s="7">
        <f t="shared" si="3"/>
        <v>0</v>
      </c>
      <c r="L70" s="2">
        <f t="shared" si="4"/>
        <v>0</v>
      </c>
      <c r="M70" s="7">
        <v>0</v>
      </c>
      <c r="N70" s="2">
        <v>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</vt:i4>
      </vt:variant>
    </vt:vector>
  </HeadingPairs>
  <TitlesOfParts>
    <vt:vector size="2" baseType="lpstr">
      <vt:lpstr>hedging payables</vt:lpstr>
      <vt:lpstr>hedging receivables</vt:lpstr>
    </vt:vector>
  </TitlesOfParts>
  <Company>mik3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Σάββας Κεφαλάς</dc:creator>
  <cp:lastModifiedBy>Σάββας Κεφαλάς</cp:lastModifiedBy>
  <dcterms:created xsi:type="dcterms:W3CDTF">2013-08-28T18:38:24Z</dcterms:created>
  <dcterms:modified xsi:type="dcterms:W3CDTF">2013-12-28T19:37:02Z</dcterms:modified>
</cp:coreProperties>
</file>